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2390" windowHeight="8520"/>
  </bookViews>
  <sheets>
    <sheet name="summary" sheetId="1" r:id="rId1"/>
    <sheet name="english" sheetId="3" r:id="rId2"/>
    <sheet name="western" sheetId="4" r:id="rId3"/>
    <sheet name="Sheet2" sheetId="2" r:id="rId4"/>
  </sheets>
  <calcPr calcId="101716"/>
</workbook>
</file>

<file path=xl/calcChain.xml><?xml version="1.0" encoding="utf-8"?>
<calcChain xmlns="http://schemas.openxmlformats.org/spreadsheetml/2006/main">
  <c r="D339" i="2" l="1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8" i="2"/>
  <c r="D338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8" i="2"/>
  <c r="D329" i="2"/>
  <c r="D330" i="2"/>
  <c r="D331" i="2"/>
  <c r="D332" i="2"/>
  <c r="D333" i="2"/>
  <c r="D334" i="2"/>
  <c r="D305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268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60" i="2"/>
  <c r="D261" i="2"/>
  <c r="D262" i="2"/>
  <c r="D263" i="2"/>
  <c r="D264" i="2"/>
  <c r="D243" i="2"/>
  <c r="D234" i="2"/>
  <c r="D235" i="2"/>
  <c r="D236" i="2"/>
  <c r="D237" i="2"/>
  <c r="D238" i="2"/>
  <c r="D239" i="2"/>
  <c r="D233" i="2"/>
  <c r="D217" i="2"/>
  <c r="D218" i="2"/>
  <c r="D219" i="2"/>
  <c r="D220" i="2"/>
  <c r="D221" i="2"/>
  <c r="D222" i="2"/>
  <c r="D223" i="2"/>
  <c r="D224" i="2"/>
  <c r="D225" i="2"/>
  <c r="D226" i="2"/>
  <c r="D228" i="2"/>
  <c r="D229" i="2"/>
  <c r="D230" i="2"/>
  <c r="D216" i="2"/>
  <c r="D202" i="2"/>
  <c r="D203" i="2"/>
  <c r="D204" i="2"/>
  <c r="D205" i="2"/>
  <c r="D206" i="2"/>
  <c r="D207" i="2"/>
  <c r="D208" i="2"/>
  <c r="D209" i="2"/>
  <c r="D210" i="2"/>
  <c r="D211" i="2"/>
  <c r="D201" i="2"/>
  <c r="D182" i="2"/>
  <c r="D183" i="2"/>
  <c r="D184" i="2"/>
  <c r="D185" i="2"/>
  <c r="D186" i="2"/>
  <c r="D187" i="2"/>
  <c r="D188" i="2"/>
  <c r="D189" i="2"/>
  <c r="D190" i="2"/>
  <c r="D191" i="2"/>
  <c r="D193" i="2"/>
  <c r="D194" i="2"/>
  <c r="D195" i="2"/>
  <c r="D196" i="2"/>
  <c r="D197" i="2"/>
  <c r="D181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44" i="2"/>
  <c r="D128" i="2"/>
  <c r="D129" i="2"/>
  <c r="D130" i="2"/>
  <c r="D131" i="2"/>
  <c r="D132" i="2"/>
  <c r="D133" i="2"/>
  <c r="D134" i="2"/>
  <c r="D135" i="2"/>
  <c r="D136" i="2"/>
  <c r="D137" i="2"/>
  <c r="D139" i="2"/>
  <c r="D140" i="2"/>
  <c r="D127" i="2"/>
  <c r="D118" i="2"/>
  <c r="D119" i="2"/>
  <c r="D120" i="2"/>
  <c r="D121" i="2"/>
  <c r="D122" i="2"/>
  <c r="D117" i="2"/>
  <c r="D104" i="2"/>
  <c r="D105" i="2"/>
  <c r="D106" i="2"/>
  <c r="D107" i="2"/>
  <c r="D108" i="2"/>
  <c r="D109" i="2"/>
  <c r="D110" i="2"/>
  <c r="D111" i="2"/>
  <c r="D112" i="2"/>
  <c r="D113" i="2"/>
  <c r="D103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9" i="2"/>
  <c r="D80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9" i="2"/>
  <c r="D70" i="2"/>
  <c r="D71" i="2"/>
  <c r="D72" i="2"/>
  <c r="D73" i="2"/>
  <c r="D74" i="2"/>
  <c r="D75" i="2"/>
  <c r="D76" i="2"/>
  <c r="D53" i="2"/>
  <c r="D38" i="2"/>
  <c r="D39" i="2"/>
  <c r="D40" i="2"/>
  <c r="D41" i="2"/>
  <c r="D42" i="2"/>
  <c r="D43" i="2"/>
  <c r="D44" i="2"/>
  <c r="D45" i="2"/>
  <c r="D46" i="2"/>
  <c r="D47" i="2"/>
  <c r="D48" i="2"/>
  <c r="D49" i="2"/>
  <c r="D37" i="2"/>
  <c r="D25" i="2"/>
  <c r="D26" i="2"/>
  <c r="D27" i="2"/>
  <c r="D28" i="2"/>
  <c r="D29" i="2"/>
  <c r="D30" i="2"/>
  <c r="D24" i="2"/>
  <c r="D9" i="2"/>
  <c r="D10" i="2"/>
  <c r="D11" i="2"/>
  <c r="D12" i="2"/>
  <c r="D14" i="2"/>
  <c r="D15" i="2"/>
  <c r="D16" i="2"/>
  <c r="D17" i="2"/>
  <c r="D18" i="2"/>
  <c r="D19" i="2"/>
  <c r="D20" i="2"/>
  <c r="D8" i="2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29" i="4"/>
  <c r="D207" i="4"/>
  <c r="D208" i="4"/>
  <c r="D209" i="4"/>
  <c r="D210" i="4"/>
  <c r="D211" i="4"/>
  <c r="D212" i="4"/>
  <c r="D213" i="4"/>
  <c r="D214" i="4"/>
  <c r="D215" i="4"/>
  <c r="D216" i="4"/>
  <c r="D218" i="4"/>
  <c r="D219" i="4"/>
  <c r="D220" i="4"/>
  <c r="D221" i="4"/>
  <c r="D222" i="4"/>
  <c r="D223" i="4"/>
  <c r="D224" i="4"/>
  <c r="D225" i="4"/>
  <c r="D206" i="4"/>
  <c r="D159" i="4"/>
  <c r="D160" i="4"/>
  <c r="D161" i="4"/>
  <c r="D162" i="4"/>
  <c r="D163" i="4"/>
  <c r="D164" i="4"/>
  <c r="D165" i="4"/>
  <c r="D166" i="4"/>
  <c r="D168" i="4"/>
  <c r="D158" i="4"/>
  <c r="D150" i="4"/>
  <c r="D151" i="4"/>
  <c r="D152" i="4"/>
  <c r="D153" i="4"/>
  <c r="D149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5" i="4"/>
  <c r="D136" i="4"/>
  <c r="D137" i="4"/>
  <c r="D138" i="4"/>
  <c r="D139" i="4"/>
  <c r="D140" i="4"/>
  <c r="D141" i="4"/>
  <c r="D142" i="4"/>
  <c r="D143" i="4"/>
  <c r="D144" i="4"/>
  <c r="D145" i="4"/>
  <c r="D116" i="4"/>
  <c r="D104" i="4"/>
  <c r="D105" i="4"/>
  <c r="D106" i="4"/>
  <c r="D107" i="4"/>
  <c r="D108" i="4"/>
  <c r="D109" i="4"/>
  <c r="D110" i="4"/>
  <c r="D112" i="4"/>
  <c r="D103" i="4"/>
  <c r="D82" i="4"/>
  <c r="D83" i="4"/>
  <c r="D84" i="4"/>
  <c r="D85" i="4"/>
  <c r="D86" i="4"/>
  <c r="D87" i="4"/>
  <c r="D88" i="4"/>
  <c r="D90" i="4"/>
  <c r="D91" i="4"/>
  <c r="D92" i="4"/>
  <c r="D93" i="4"/>
  <c r="D94" i="4"/>
  <c r="D95" i="4"/>
  <c r="D96" i="4"/>
  <c r="D97" i="4"/>
  <c r="D98" i="4"/>
  <c r="D99" i="4"/>
  <c r="D81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2" i="4"/>
  <c r="D73" i="4"/>
  <c r="D74" i="4"/>
  <c r="D75" i="4"/>
  <c r="D76" i="4"/>
  <c r="D77" i="4"/>
  <c r="D53" i="4"/>
  <c r="D40" i="4"/>
  <c r="D41" i="4"/>
  <c r="D42" i="4"/>
  <c r="D43" i="4"/>
  <c r="D44" i="4"/>
  <c r="D45" i="4"/>
  <c r="D46" i="4"/>
  <c r="D47" i="4"/>
  <c r="D49" i="4"/>
  <c r="D39" i="4"/>
  <c r="D31" i="4"/>
  <c r="D32" i="4"/>
  <c r="D33" i="4"/>
  <c r="D34" i="4"/>
  <c r="D30" i="4"/>
  <c r="D9" i="4"/>
  <c r="D10" i="4"/>
  <c r="D11" i="4"/>
  <c r="D12" i="4"/>
  <c r="D13" i="4"/>
  <c r="D14" i="4"/>
  <c r="D15" i="4"/>
  <c r="D16" i="4"/>
  <c r="D17" i="4"/>
  <c r="D18" i="4"/>
  <c r="D20" i="4"/>
  <c r="D21" i="4"/>
  <c r="D22" i="4"/>
  <c r="D23" i="4"/>
  <c r="D24" i="4"/>
  <c r="D25" i="4"/>
  <c r="D26" i="4"/>
  <c r="D8" i="4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2" i="3"/>
  <c r="D203" i="3"/>
  <c r="D204" i="3"/>
  <c r="D205" i="3"/>
  <c r="D206" i="3"/>
  <c r="D182" i="3"/>
  <c r="D156" i="3"/>
  <c r="D157" i="3"/>
  <c r="D158" i="3"/>
  <c r="D159" i="3"/>
  <c r="D160" i="3"/>
  <c r="D161" i="3"/>
  <c r="D162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55" i="3"/>
  <c r="D142" i="3"/>
  <c r="D143" i="3"/>
  <c r="D144" i="3"/>
  <c r="D145" i="3"/>
  <c r="D146" i="3"/>
  <c r="D147" i="3"/>
  <c r="D148" i="3"/>
  <c r="D149" i="3"/>
  <c r="D150" i="3"/>
  <c r="D141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08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1" i="3"/>
  <c r="D102" i="3"/>
  <c r="D103" i="3"/>
  <c r="D104" i="3"/>
  <c r="D84" i="3"/>
  <c r="D60" i="3"/>
  <c r="D61" i="3"/>
  <c r="D62" i="3"/>
  <c r="D63" i="3"/>
  <c r="D64" i="3"/>
  <c r="D65" i="3"/>
  <c r="D66" i="3"/>
  <c r="D67" i="3"/>
  <c r="D68" i="3"/>
  <c r="D69" i="3"/>
  <c r="D70" i="3"/>
  <c r="D71" i="3"/>
  <c r="D73" i="3"/>
  <c r="D74" i="3"/>
  <c r="D75" i="3"/>
  <c r="D76" i="3"/>
  <c r="D77" i="3"/>
  <c r="D78" i="3"/>
  <c r="D79" i="3"/>
  <c r="D80" i="3"/>
  <c r="D81" i="3"/>
  <c r="D59" i="3"/>
  <c r="D46" i="3"/>
  <c r="D47" i="3"/>
  <c r="D48" i="3"/>
  <c r="D49" i="3"/>
  <c r="D50" i="3"/>
  <c r="D51" i="3"/>
  <c r="D52" i="3"/>
  <c r="D53" i="3"/>
  <c r="D54" i="3"/>
  <c r="D55" i="3"/>
  <c r="D45" i="3"/>
  <c r="D27" i="3"/>
  <c r="D28" i="3"/>
  <c r="D29" i="3"/>
  <c r="D30" i="3"/>
  <c r="D31" i="3"/>
  <c r="D32" i="3"/>
  <c r="D33" i="3"/>
  <c r="D34" i="3"/>
  <c r="D35" i="3"/>
  <c r="D36" i="3"/>
  <c r="D37" i="3"/>
  <c r="D39" i="3"/>
  <c r="D40" i="3"/>
  <c r="D41" i="3"/>
  <c r="D26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S217" i="4"/>
  <c r="S89" i="4"/>
  <c r="S19" i="4"/>
  <c r="S327" i="2"/>
  <c r="S227" i="2"/>
  <c r="D227" i="2"/>
  <c r="S192" i="2"/>
  <c r="S123" i="2"/>
  <c r="D123" i="2"/>
  <c r="S98" i="2"/>
  <c r="R217" i="4"/>
  <c r="R167" i="4"/>
  <c r="R89" i="4"/>
  <c r="R48" i="4"/>
  <c r="R19" i="4"/>
  <c r="R201" i="3"/>
  <c r="R100" i="3"/>
  <c r="R357" i="2"/>
  <c r="R192" i="2"/>
  <c r="D192" i="2"/>
  <c r="R138" i="2"/>
  <c r="U217" i="4"/>
  <c r="T217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2" i="4"/>
  <c r="D193" i="4"/>
  <c r="D194" i="4"/>
  <c r="D195" i="4"/>
  <c r="D196" i="4"/>
  <c r="D197" i="4"/>
  <c r="D198" i="4"/>
  <c r="D199" i="4"/>
  <c r="D200" i="4"/>
  <c r="D201" i="4"/>
  <c r="D202" i="4"/>
  <c r="D172" i="4"/>
  <c r="U19" i="4"/>
  <c r="T19" i="4"/>
  <c r="U201" i="3"/>
  <c r="U38" i="3"/>
  <c r="T38" i="3"/>
  <c r="D38" i="3"/>
  <c r="U8" i="3"/>
  <c r="T8" i="3"/>
  <c r="D8" i="3"/>
  <c r="U327" i="2"/>
  <c r="T327" i="2"/>
  <c r="U284" i="2"/>
  <c r="T284" i="2"/>
  <c r="U227" i="2"/>
  <c r="T227" i="2"/>
  <c r="U98" i="2"/>
  <c r="T98" i="2"/>
  <c r="U13" i="2"/>
  <c r="T13" i="2"/>
  <c r="D13" i="2"/>
  <c r="R98" i="2"/>
  <c r="Q201" i="3"/>
  <c r="Q163" i="3"/>
  <c r="Q123" i="3"/>
  <c r="Q72" i="3"/>
  <c r="Q7" i="3"/>
  <c r="Q357" i="2"/>
  <c r="D357" i="2"/>
  <c r="Q217" i="4"/>
  <c r="Q134" i="4"/>
  <c r="Q327" i="2"/>
  <c r="D327" i="2"/>
  <c r="Q212" i="2"/>
  <c r="D212" i="2"/>
  <c r="Q163" i="2"/>
  <c r="Q98" i="2"/>
  <c r="D98" i="2"/>
  <c r="Q68" i="2"/>
  <c r="L191" i="4"/>
  <c r="K191" i="4"/>
  <c r="D191" i="4"/>
  <c r="K134" i="4"/>
  <c r="L71" i="4"/>
  <c r="K71" i="4"/>
  <c r="D71" i="4"/>
  <c r="L123" i="3"/>
  <c r="K123" i="3"/>
  <c r="L72" i="3"/>
  <c r="K72" i="3"/>
  <c r="K163" i="2"/>
  <c r="J201" i="3"/>
  <c r="D201" i="3"/>
  <c r="J163" i="3"/>
  <c r="J123" i="3"/>
  <c r="D123" i="3"/>
  <c r="J100" i="3"/>
  <c r="D100" i="3"/>
  <c r="J72" i="3"/>
  <c r="J243" i="4"/>
  <c r="D243" i="4"/>
  <c r="J217" i="4"/>
  <c r="D217" i="4"/>
  <c r="J167" i="4"/>
  <c r="J134" i="4"/>
  <c r="J111" i="4"/>
  <c r="D111" i="4"/>
  <c r="J89" i="4"/>
  <c r="J48" i="4"/>
  <c r="J19" i="4"/>
  <c r="D19" i="4"/>
  <c r="J259" i="2"/>
  <c r="J163" i="2"/>
  <c r="J138" i="2"/>
  <c r="I167" i="4"/>
  <c r="D167" i="4"/>
  <c r="I134" i="4"/>
  <c r="D134" i="4"/>
  <c r="I89" i="4"/>
  <c r="D89" i="4"/>
  <c r="I48" i="4"/>
  <c r="D48" i="4"/>
  <c r="I163" i="3"/>
  <c r="I151" i="3"/>
  <c r="D151" i="3"/>
  <c r="I72" i="3"/>
  <c r="D72" i="3"/>
  <c r="I284" i="2"/>
  <c r="I259" i="2"/>
  <c r="D259" i="2"/>
  <c r="I138" i="2"/>
  <c r="D138" i="2"/>
  <c r="I68" i="2"/>
  <c r="D68" i="2"/>
  <c r="H163" i="3"/>
  <c r="D163" i="3"/>
  <c r="H163" i="2"/>
  <c r="D163" i="2"/>
  <c r="G284" i="2"/>
  <c r="D284" i="2"/>
</calcChain>
</file>

<file path=xl/sharedStrings.xml><?xml version="1.0" encoding="utf-8"?>
<sst xmlns="http://schemas.openxmlformats.org/spreadsheetml/2006/main" count="2436" uniqueCount="446">
  <si>
    <t>Blue Water Pleasure Horse Association</t>
  </si>
  <si>
    <t xml:space="preserve"> FINAL 2010 POINT STANDINGS </t>
  </si>
  <si>
    <t xml:space="preserve">English Halter </t>
  </si>
  <si>
    <t>Showmanship 19 to 39</t>
  </si>
  <si>
    <t>Riders Name</t>
  </si>
  <si>
    <t>Horse Name</t>
  </si>
  <si>
    <t>TOTAL</t>
  </si>
  <si>
    <t>Jessica Groat</t>
  </si>
  <si>
    <t>Fool In Mr</t>
  </si>
  <si>
    <t>Cynthia Graves</t>
  </si>
  <si>
    <t>Creepin Cierra</t>
  </si>
  <si>
    <t>Susan Nystrom/Jamie Sharp</t>
  </si>
  <si>
    <t>Mr Fleet Dixon</t>
  </si>
  <si>
    <t>Roni Murphy</t>
  </si>
  <si>
    <t>BLH Jackzan Parr Bar</t>
  </si>
  <si>
    <t>Grant Gettel</t>
  </si>
  <si>
    <t>Top Hat Max</t>
  </si>
  <si>
    <t>Rachel Gieche</t>
  </si>
  <si>
    <t>Just Trot On By</t>
  </si>
  <si>
    <t>Kim Schott</t>
  </si>
  <si>
    <t>Zips Tax Return</t>
  </si>
  <si>
    <t xml:space="preserve">Kim Schott </t>
  </si>
  <si>
    <t>Gina Fuga</t>
  </si>
  <si>
    <t>Sky</t>
  </si>
  <si>
    <t>Kristen Humble</t>
  </si>
  <si>
    <t>Glorys Hallelujah</t>
  </si>
  <si>
    <t>Marina Fuga</t>
  </si>
  <si>
    <t>Jacks Little Max</t>
  </si>
  <si>
    <t>Susan Nystrom</t>
  </si>
  <si>
    <t>Pony Halter</t>
  </si>
  <si>
    <t>Showmanship 40 &amp; Over</t>
  </si>
  <si>
    <t>Felishia Block</t>
  </si>
  <si>
    <t>Chilly Willy</t>
  </si>
  <si>
    <t>Bev McCollum</t>
  </si>
  <si>
    <t>Miss Boston Beamer</t>
  </si>
  <si>
    <t xml:space="preserve">Hunter Talaski </t>
  </si>
  <si>
    <t>Splash Of Champagne</t>
  </si>
  <si>
    <t>Valerie See</t>
  </si>
  <si>
    <t>Hez A Awesome Kid</t>
  </si>
  <si>
    <t>Western Halter 3 and under</t>
  </si>
  <si>
    <t>Leadline 1-6</t>
  </si>
  <si>
    <t>Dave Goretski/Ray Warner</t>
  </si>
  <si>
    <t>Boston Beamers Mac</t>
  </si>
  <si>
    <t>Reagan Frostic</t>
  </si>
  <si>
    <t>Docs Vitally Noticed</t>
  </si>
  <si>
    <t>Joe Todaro/Robert Talaski</t>
  </si>
  <si>
    <t>Howd Maggie Mae</t>
  </si>
  <si>
    <t>Joanna Galonis</t>
  </si>
  <si>
    <t>Various</t>
  </si>
  <si>
    <t>Ray Warner</t>
  </si>
  <si>
    <t>Fancy as a Lady</t>
  </si>
  <si>
    <t>Isabella Stoutenburg</t>
  </si>
  <si>
    <t>BLH Jackzan Parr Barr</t>
  </si>
  <si>
    <t xml:space="preserve">        Walk/Trot Pee Wee 10 &amp; Under</t>
  </si>
  <si>
    <t>Shyanne Utley</t>
  </si>
  <si>
    <t>Leaguers Neon</t>
  </si>
  <si>
    <t>Julie Knapp</t>
  </si>
  <si>
    <t xml:space="preserve">         Western Halter Mares 4 &amp; Over</t>
  </si>
  <si>
    <t>Walk/Trot 11 &amp; Over</t>
  </si>
  <si>
    <t>Haley Warner</t>
  </si>
  <si>
    <t>Red Voo Doo Style</t>
  </si>
  <si>
    <t>Leslie Rycerz</t>
  </si>
  <si>
    <t>Done Zippin Scotch</t>
  </si>
  <si>
    <t>Ellen Magraw</t>
  </si>
  <si>
    <t>Lil Splash of Jade</t>
  </si>
  <si>
    <t>Ann Gieche</t>
  </si>
  <si>
    <t>Just Trot on By</t>
  </si>
  <si>
    <t>Caroline Glowski</t>
  </si>
  <si>
    <t>Wubzy</t>
  </si>
  <si>
    <t xml:space="preserve">Gina Fuga </t>
  </si>
  <si>
    <t>Walk/Trot Open 18 &amp; Under</t>
  </si>
  <si>
    <t>Western Halter Geldings 4 &amp; Over</t>
  </si>
  <si>
    <t>Kelsey Cooper</t>
  </si>
  <si>
    <t>So Good I Glo</t>
  </si>
  <si>
    <t>Mr. Fleet Dixon</t>
  </si>
  <si>
    <t>Kara Rycerz</t>
  </si>
  <si>
    <t>Munchkins Jewell</t>
  </si>
  <si>
    <t>Katelyn Frostic</t>
  </si>
  <si>
    <t>So Good I Glow</t>
  </si>
  <si>
    <t>Gabrielle Frostic</t>
  </si>
  <si>
    <t>Simply A Good Asset</t>
  </si>
  <si>
    <t>Elizabeth Dibble</t>
  </si>
  <si>
    <t>Sonny Assets</t>
  </si>
  <si>
    <t>Allie Block</t>
  </si>
  <si>
    <t>Spot The Note</t>
  </si>
  <si>
    <t>Longe Line</t>
  </si>
  <si>
    <t>Walk/Trot Open 19 &amp; Over</t>
  </si>
  <si>
    <t>Jamie Sharp</t>
  </si>
  <si>
    <t>Simon Says Send Roses</t>
  </si>
  <si>
    <t>BLH Jackson Aces Par</t>
  </si>
  <si>
    <t>Sherry Wilcox</t>
  </si>
  <si>
    <t>Coosas Hot American</t>
  </si>
  <si>
    <t xml:space="preserve">                 Showmanship Pee Wee 10 &amp; Under </t>
  </si>
  <si>
    <t>English Walk Trot Open</t>
  </si>
  <si>
    <t>Amanda Smith</t>
  </si>
  <si>
    <t>Lone Chip</t>
  </si>
  <si>
    <t>Showmanship 12 &amp; Under</t>
  </si>
  <si>
    <t>Jr. Eng. Pleasure</t>
  </si>
  <si>
    <t>Katie Krueger</t>
  </si>
  <si>
    <t>Looking Hot</t>
  </si>
  <si>
    <t>Im Sensational Too</t>
  </si>
  <si>
    <t>Simply a Good Asset</t>
  </si>
  <si>
    <t>Tiffany Hooper</t>
  </si>
  <si>
    <t>Simply An Impulse</t>
  </si>
  <si>
    <t>Eng. Equitation 12 &amp; Under</t>
  </si>
  <si>
    <t>Showmanship 13 to 18</t>
  </si>
  <si>
    <t>Kelsey Kemp</t>
  </si>
  <si>
    <t>He Be Awarded</t>
  </si>
  <si>
    <t>Cyrena Wilcox</t>
  </si>
  <si>
    <t>Eng. Equitation 13 - 18</t>
  </si>
  <si>
    <t>John Utley</t>
  </si>
  <si>
    <t>Chocolate Chip N Dale</t>
  </si>
  <si>
    <t>Samantha White</t>
  </si>
  <si>
    <t>Pause For Applause</t>
  </si>
  <si>
    <t>Danielle Hagel</t>
  </si>
  <si>
    <t>Jay Bar Roman Cloud</t>
  </si>
  <si>
    <t>Jessica Barber</t>
  </si>
  <si>
    <t>Docs First Landing</t>
  </si>
  <si>
    <t>Sam White</t>
  </si>
  <si>
    <t>Eng. Equitation 19 &amp; Over</t>
  </si>
  <si>
    <t xml:space="preserve">         Western Horsemanship 19 to 39</t>
  </si>
  <si>
    <t>Amber Goebel</t>
  </si>
  <si>
    <t>NC Shane Shadow</t>
  </si>
  <si>
    <t>Zipzcode</t>
  </si>
  <si>
    <t>Senior Eng. Pleasure</t>
  </si>
  <si>
    <t xml:space="preserve">              Western Horsemanship 40 &amp; Over</t>
  </si>
  <si>
    <t>Donna Mason</t>
  </si>
  <si>
    <t>Stunning Invitation</t>
  </si>
  <si>
    <t>Char Fisher</t>
  </si>
  <si>
    <t>Bet He Be A Zippo</t>
  </si>
  <si>
    <t>Senior Western Pleasure</t>
  </si>
  <si>
    <t>Eng. Pleasure 12 &amp; Under</t>
  </si>
  <si>
    <t>Chocolate Chip n Dale</t>
  </si>
  <si>
    <t>Nicholas Stone</t>
  </si>
  <si>
    <t>Truly Appealing</t>
  </si>
  <si>
    <t>Eng. Pleasure 13 - 18</t>
  </si>
  <si>
    <t>Pony Pleasure</t>
  </si>
  <si>
    <t>Chilli Willi</t>
  </si>
  <si>
    <t xml:space="preserve">         Western Pleasure 12 &amp; Under</t>
  </si>
  <si>
    <t>Eng. Pleasure 19 &amp; Over</t>
  </si>
  <si>
    <t>Simply an Impulse</t>
  </si>
  <si>
    <t>Western Pleasure 13 to 18</t>
  </si>
  <si>
    <t>Junior Western Pleasure</t>
  </si>
  <si>
    <t xml:space="preserve">Tiffany Hooper </t>
  </si>
  <si>
    <t>Im A Rocking Goodbar</t>
  </si>
  <si>
    <t xml:space="preserve">Katie Krueger </t>
  </si>
  <si>
    <t xml:space="preserve">Sam White </t>
  </si>
  <si>
    <t>Pony Horsemanship</t>
  </si>
  <si>
    <t>Western Pleasure 19 to 39</t>
  </si>
  <si>
    <t xml:space="preserve">               Western Horsemanship 12 &amp; Under</t>
  </si>
  <si>
    <t xml:space="preserve">         Western Horsemanship 13 to 18</t>
  </si>
  <si>
    <t xml:space="preserve">     Western Pleasure 40 &amp; Over</t>
  </si>
  <si>
    <t>Trail-All Ages</t>
  </si>
  <si>
    <t>Munchkins Jewel</t>
  </si>
  <si>
    <t xml:space="preserve">Nicholas Stone </t>
  </si>
  <si>
    <t>Lauren Mikulski</t>
  </si>
  <si>
    <t>Lookin Hot</t>
  </si>
  <si>
    <t xml:space="preserve">NOTE:  Please remember that if you did not show a total of 7 shows then your points were dropped off the final point standings </t>
  </si>
  <si>
    <t xml:space="preserve">             Double judge shows are considered 2 shows</t>
  </si>
  <si>
    <t xml:space="preserve"> 2010 POINT STANDINGS as of Aug 15, 2010</t>
  </si>
  <si>
    <t xml:space="preserve">White </t>
  </si>
  <si>
    <t>Blue</t>
  </si>
  <si>
    <t>white</t>
  </si>
  <si>
    <t>blue</t>
  </si>
  <si>
    <t>Entries</t>
  </si>
  <si>
    <t>nonmember</t>
  </si>
  <si>
    <t>Amber Steinmann</t>
  </si>
  <si>
    <t>Missin Something</t>
  </si>
  <si>
    <t>Jennifer Kursinsky</t>
  </si>
  <si>
    <t>Calico Chocolate Mousse</t>
  </si>
  <si>
    <t>Chelsea Yaroch</t>
  </si>
  <si>
    <t>Major Lee Motivated</t>
  </si>
  <si>
    <t xml:space="preserve">Docs Vitally Noticed </t>
  </si>
  <si>
    <t>Sonney Assets</t>
  </si>
  <si>
    <t>Not Toally Solid</t>
  </si>
  <si>
    <t>Lord I'm Proud</t>
  </si>
  <si>
    <t>Jr Hunter Under Saddle/Horses 5 and under</t>
  </si>
  <si>
    <t>Marinna Marlow</t>
  </si>
  <si>
    <t>You Said Invitation</t>
  </si>
  <si>
    <t>Ranae Perry</t>
  </si>
  <si>
    <t>Precioue Kisses</t>
  </si>
  <si>
    <t xml:space="preserve">Patricia Giles </t>
  </si>
  <si>
    <t>Blue Chip Sox</t>
  </si>
  <si>
    <t>Kayla Chapin</t>
  </si>
  <si>
    <t>Formal Rags</t>
  </si>
  <si>
    <t>Desiree Sibley</t>
  </si>
  <si>
    <t>Zips Lady Godiva</t>
  </si>
  <si>
    <t>Dreamin Of Talladega</t>
  </si>
  <si>
    <t>Kristen Asher</t>
  </si>
  <si>
    <t>Macs Dusty Willow</t>
  </si>
  <si>
    <t>Not Totally Solid</t>
  </si>
  <si>
    <t>Jennifer Platcher</t>
  </si>
  <si>
    <t>Casey's Story Buck</t>
  </si>
  <si>
    <t>Diversified Stock</t>
  </si>
  <si>
    <t>Samantha Dutton</t>
  </si>
  <si>
    <t>Southern Nobility</t>
  </si>
  <si>
    <t>Courtney Gordon</t>
  </si>
  <si>
    <t>Shannons Surprise</t>
  </si>
  <si>
    <t>Sarah Bular</t>
  </si>
  <si>
    <t>Buckaroo</t>
  </si>
  <si>
    <t>Jessica Kursinsky</t>
  </si>
  <si>
    <t>CB Rhumba Man</t>
  </si>
  <si>
    <t>NP</t>
  </si>
  <si>
    <t>Katie Deater</t>
  </si>
  <si>
    <t>Lope On Danny</t>
  </si>
  <si>
    <t>Lisa Young</t>
  </si>
  <si>
    <t>Leaguers Disarray</t>
  </si>
  <si>
    <t>Futures In Gold</t>
  </si>
  <si>
    <t>np</t>
  </si>
  <si>
    <t>April Estrada</t>
  </si>
  <si>
    <t>Sheza Classic Flirt</t>
  </si>
  <si>
    <t>Rico Sauve</t>
  </si>
  <si>
    <t>Kaitlyn Corrigan</t>
  </si>
  <si>
    <t>Billy</t>
  </si>
  <si>
    <t>Dun In Zippo</t>
  </si>
  <si>
    <t>Np</t>
  </si>
  <si>
    <t>Cream</t>
  </si>
  <si>
    <t xml:space="preserve">Danielle Hagel </t>
  </si>
  <si>
    <t>Km Wango Tango</t>
  </si>
  <si>
    <t>Amber Carner</t>
  </si>
  <si>
    <t>Shes Pretty Impulsive</t>
  </si>
  <si>
    <t>Stefanie Preuss</t>
  </si>
  <si>
    <t xml:space="preserve">Ranae Perry </t>
  </si>
  <si>
    <t>Precious Kisses</t>
  </si>
  <si>
    <t>Arlene Grabbitt</t>
  </si>
  <si>
    <t>Wall Street Cowboy</t>
  </si>
  <si>
    <t>Sally Ruth</t>
  </si>
  <si>
    <t>Hot Jazzmine Tea</t>
  </si>
  <si>
    <t>Actions Black Magic</t>
  </si>
  <si>
    <t>Emily England</t>
  </si>
  <si>
    <t>Codys Scenic Star</t>
  </si>
  <si>
    <t>Kate Riebel</t>
  </si>
  <si>
    <t>Lying Billy</t>
  </si>
  <si>
    <t>Alecia Martus</t>
  </si>
  <si>
    <t>Sundance</t>
  </si>
  <si>
    <t>dq</t>
  </si>
  <si>
    <t>Tiffany Tabar</t>
  </si>
  <si>
    <t>Nonmember</t>
  </si>
  <si>
    <t>Sonneys Assets</t>
  </si>
  <si>
    <t>Patricia Giles</t>
  </si>
  <si>
    <t>Early Artifact</t>
  </si>
  <si>
    <t>Laura Cotton</t>
  </si>
  <si>
    <t>Cool Sonny Breeze</t>
  </si>
  <si>
    <t>Cb Rhumba Man</t>
  </si>
  <si>
    <t>Mairnna Marlow</t>
  </si>
  <si>
    <t>Ims Hotroddin Elite</t>
  </si>
  <si>
    <t>Tony Distelrath</t>
  </si>
  <si>
    <t>Colorful Principle</t>
  </si>
  <si>
    <t>Jodi Todaro Talaski</t>
  </si>
  <si>
    <t>Sweet Talkin Goddess</t>
  </si>
  <si>
    <t>Dreamin Of Talledaga</t>
  </si>
  <si>
    <t>Jennifer Pletcher</t>
  </si>
  <si>
    <t>Caseys Story Buck</t>
  </si>
  <si>
    <t>Shannon Dekun</t>
  </si>
  <si>
    <t>Justapretty Talarosa</t>
  </si>
  <si>
    <t>Shannon Fettue</t>
  </si>
  <si>
    <t>The Rose of Talarosa</t>
  </si>
  <si>
    <t>Justin Duchene</t>
  </si>
  <si>
    <t>Im Outa Cash Flash</t>
  </si>
  <si>
    <t>Joe Todaro</t>
  </si>
  <si>
    <t>Howdy Maggie Mae</t>
  </si>
  <si>
    <t>Stoney Creek Cider</t>
  </si>
  <si>
    <t>Braddock Baalerud</t>
  </si>
  <si>
    <t>Whipped Cream</t>
  </si>
  <si>
    <t>Clare McManaman</t>
  </si>
  <si>
    <t>Maggie Shieman</t>
  </si>
  <si>
    <t>Abby</t>
  </si>
  <si>
    <t>Western Horsemanship 12 &amp; Under</t>
  </si>
  <si>
    <t>Kira Scahill</t>
  </si>
  <si>
    <t>Choc Stock N Barrel</t>
  </si>
  <si>
    <t>Haley Werner</t>
  </si>
  <si>
    <t>Western Horsemanship 13 to 18</t>
  </si>
  <si>
    <t>Emily Stone</t>
  </si>
  <si>
    <t>Mist Of Inspiration</t>
  </si>
  <si>
    <t xml:space="preserve">NP </t>
  </si>
  <si>
    <t>Katie Rich</t>
  </si>
  <si>
    <t>Cashs Fancy Rujer</t>
  </si>
  <si>
    <t>KM Wango Tango</t>
  </si>
  <si>
    <t>Western Horsemanship 19 to 39</t>
  </si>
  <si>
    <t>Matt England</t>
  </si>
  <si>
    <t>Real Cool Zippo</t>
  </si>
  <si>
    <t>Docs In My Heart</t>
  </si>
  <si>
    <t>Linda Hammer</t>
  </si>
  <si>
    <t>Counts Lil Di</t>
  </si>
  <si>
    <t>Me Fleet Dixon</t>
  </si>
  <si>
    <t>Alecia Markus</t>
  </si>
  <si>
    <t>Im A SensatioToo</t>
  </si>
  <si>
    <t>Western Horsemanship 40 &amp; Over</t>
  </si>
  <si>
    <t xml:space="preserve">Precious Kisses </t>
  </si>
  <si>
    <t>Jackie Scahill</t>
  </si>
  <si>
    <t>Cheryl Struble</t>
  </si>
  <si>
    <t>Kiss Me QT</t>
  </si>
  <si>
    <t>Shirley Nunn</t>
  </si>
  <si>
    <t>Classic Guarantee</t>
  </si>
  <si>
    <t>Docs In my Heart</t>
  </si>
  <si>
    <t>Katie Kruger</t>
  </si>
  <si>
    <t>Scott Dennis</t>
  </si>
  <si>
    <t>Renegade Warrior</t>
  </si>
  <si>
    <t>Cashs Fancy Ruger</t>
  </si>
  <si>
    <t>Broddock Baalerud</t>
  </si>
  <si>
    <t>Splash Of Champange</t>
  </si>
  <si>
    <t>Maggie Schieman</t>
  </si>
  <si>
    <t>Western Pleasure 12 &amp; Under</t>
  </si>
  <si>
    <t>Tornado El Bey</t>
  </si>
  <si>
    <t xml:space="preserve">Emily Stone </t>
  </si>
  <si>
    <t>Lope on Danny</t>
  </si>
  <si>
    <t>Brianna Powell</t>
  </si>
  <si>
    <t>Charlies Good Times</t>
  </si>
  <si>
    <t>Just Trot on by</t>
  </si>
  <si>
    <t>Docs in My Heart</t>
  </si>
  <si>
    <t>Ima Rockin Goodbar</t>
  </si>
  <si>
    <t>Now Shez Hot</t>
  </si>
  <si>
    <t>Early Artifacts</t>
  </si>
  <si>
    <t>Western Pleasure 40 &amp; Over</t>
  </si>
  <si>
    <t>Now Your Talkin</t>
  </si>
  <si>
    <t xml:space="preserve">Grant Gettel </t>
  </si>
  <si>
    <t>Raymond Warner</t>
  </si>
  <si>
    <t>Stephanie McCrea</t>
  </si>
  <si>
    <t>Consider the Time</t>
  </si>
  <si>
    <t>White</t>
  </si>
  <si>
    <t>Susan Nystrom/jamie Sharp</t>
  </si>
  <si>
    <t>Melvin Campbell</t>
  </si>
  <si>
    <t>Just A Shot of Gin</t>
  </si>
  <si>
    <t>Overtone</t>
  </si>
  <si>
    <t>Claire McManaman/Kira Scahill</t>
  </si>
  <si>
    <t>Sassey</t>
  </si>
  <si>
    <t>Matthew Raby</t>
  </si>
  <si>
    <t>Evan Nugent</t>
  </si>
  <si>
    <t>Kansas</t>
  </si>
  <si>
    <t>Dave Gretsky</t>
  </si>
  <si>
    <t>TJ Logan</t>
  </si>
  <si>
    <t>Butlers Dun Rippin</t>
  </si>
  <si>
    <t>Tabars Timid Stormin</t>
  </si>
  <si>
    <t>Hez Awesome Kid</t>
  </si>
  <si>
    <t>CF Just A Shot Of Gin</t>
  </si>
  <si>
    <t>Tanya Mehlberg</t>
  </si>
  <si>
    <t>Hopeful Impulsions</t>
  </si>
  <si>
    <t>Kimberly Holmes</t>
  </si>
  <si>
    <t>Martinas Little Miss</t>
  </si>
  <si>
    <t xml:space="preserve">Patti Boland </t>
  </si>
  <si>
    <t xml:space="preserve">RL Midnite Dandee </t>
  </si>
  <si>
    <t>Docs De Lucks</t>
  </si>
  <si>
    <t>Nancy Farrelly</t>
  </si>
  <si>
    <t>Foxy Soxy Bar</t>
  </si>
  <si>
    <t>Samantha Baalerud</t>
  </si>
  <si>
    <t>Miss Tracey Newton</t>
  </si>
  <si>
    <t>Acoosa Design</t>
  </si>
  <si>
    <t>Jodi Todar-Talaski</t>
  </si>
  <si>
    <t>Now Yer Talkin</t>
  </si>
  <si>
    <t>Blow Me a Kiss</t>
  </si>
  <si>
    <t>Docs in my Heart</t>
  </si>
  <si>
    <t>Kadee Raby</t>
  </si>
  <si>
    <t>Good Morning Blue Breez</t>
  </si>
  <si>
    <t>Sonny's Sizzlin Dun</t>
  </si>
  <si>
    <t>Bob Dennis</t>
  </si>
  <si>
    <t>Scout</t>
  </si>
  <si>
    <t>Renagade Warrior</t>
  </si>
  <si>
    <t>Taylor knisely</t>
  </si>
  <si>
    <t>Doc Supreme Justice</t>
  </si>
  <si>
    <t>One Hot Missle</t>
  </si>
  <si>
    <t>Cindy Chapin</t>
  </si>
  <si>
    <t>Ledgendary Loper</t>
  </si>
  <si>
    <t xml:space="preserve">Katie Deater </t>
  </si>
  <si>
    <t>Dave Goretski</t>
  </si>
  <si>
    <t>Skip Doin Time</t>
  </si>
  <si>
    <t>Reds Grand Finale</t>
  </si>
  <si>
    <t>Trish Virden</t>
  </si>
  <si>
    <t>Bruiser</t>
  </si>
  <si>
    <t>Sarah Artman</t>
  </si>
  <si>
    <t>Lindys Licorice</t>
  </si>
  <si>
    <t>Steve Grubey</t>
  </si>
  <si>
    <t>Flashy Hawaian Miss</t>
  </si>
  <si>
    <t>Tiffany Tabao</t>
  </si>
  <si>
    <t>Simon Says Send roses</t>
  </si>
  <si>
    <t>DQ</t>
  </si>
  <si>
    <t>Docs Vatually Noticed</t>
  </si>
  <si>
    <t>Chandler Martin</t>
  </si>
  <si>
    <t>Okies Pocket Change</t>
  </si>
  <si>
    <t>Hailey Moses</t>
  </si>
  <si>
    <t>Indy</t>
  </si>
  <si>
    <t>Simply a good asset</t>
  </si>
  <si>
    <t>Braddock Baaerud</t>
  </si>
  <si>
    <t xml:space="preserve"> </t>
  </si>
  <si>
    <t>Docs First landing</t>
  </si>
  <si>
    <t>Reddys Rose A Lea</t>
  </si>
  <si>
    <t>Spot the Note</t>
  </si>
  <si>
    <t>ImOutta Cash Flash</t>
  </si>
  <si>
    <t>Shannon's surprise</t>
  </si>
  <si>
    <t>Hot Zazzmine Tea</t>
  </si>
  <si>
    <t>Rachel Geiche</t>
  </si>
  <si>
    <t>BLH Jackzan parr Bar</t>
  </si>
  <si>
    <t>Glorys Hallelijah</t>
  </si>
  <si>
    <t xml:space="preserve">Char Fisher </t>
  </si>
  <si>
    <t>Patti Boland</t>
  </si>
  <si>
    <t>RL Midnite Dandee</t>
  </si>
  <si>
    <t>Blessings</t>
  </si>
  <si>
    <t>Docs Vitally noticed</t>
  </si>
  <si>
    <t>Kaitlyn Goretski</t>
  </si>
  <si>
    <t>Chloe</t>
  </si>
  <si>
    <t>Trevor Goretski</t>
  </si>
  <si>
    <t>Bailey</t>
  </si>
  <si>
    <t>Harrison Baalerud</t>
  </si>
  <si>
    <t>Lightning</t>
  </si>
  <si>
    <t>Camryn Nugent</t>
  </si>
  <si>
    <t>Consider The Time</t>
  </si>
  <si>
    <t>Myranda Hammer</t>
  </si>
  <si>
    <t>Aiden England</t>
  </si>
  <si>
    <t>Splash</t>
  </si>
  <si>
    <t>Leagures Neon</t>
  </si>
  <si>
    <t>Jackson Putcher</t>
  </si>
  <si>
    <t>Pause for Applause</t>
  </si>
  <si>
    <t>Dee Supreme Justice</t>
  </si>
  <si>
    <t>Clayton Pletcher</t>
  </si>
  <si>
    <t>Chandler martin</t>
  </si>
  <si>
    <t>Does De Lucks</t>
  </si>
  <si>
    <t>Jodi Todaro</t>
  </si>
  <si>
    <t>Its Raynin Red</t>
  </si>
  <si>
    <t>Terri Pearce</t>
  </si>
  <si>
    <t>Goody</t>
  </si>
  <si>
    <t>Tracey Utley</t>
  </si>
  <si>
    <t>Joe Tadaro</t>
  </si>
  <si>
    <t>Ivan Bakin To Long</t>
  </si>
  <si>
    <t>Heather Sturdevant</t>
  </si>
  <si>
    <t>Glo With Maybellene</t>
  </si>
  <si>
    <t>Laura Burger</t>
  </si>
  <si>
    <t>Tempted To Be Good</t>
  </si>
  <si>
    <t>Leagues Disarray</t>
  </si>
  <si>
    <t>Danielle Pearce</t>
  </si>
  <si>
    <t>Sassy</t>
  </si>
  <si>
    <t>HeBe Awarded</t>
  </si>
  <si>
    <t>Taylor Wheaton</t>
  </si>
  <si>
    <t>Not Torally Solid</t>
  </si>
  <si>
    <t>Marie Hoel</t>
  </si>
  <si>
    <t>Sams Cold Backed Buckaroo</t>
  </si>
  <si>
    <t>Scott Hammer</t>
  </si>
  <si>
    <t>Blessings In Disguise</t>
  </si>
  <si>
    <t>Brian Binder</t>
  </si>
  <si>
    <t>Skip This Dixie</t>
  </si>
  <si>
    <t>Jim Giles</t>
  </si>
  <si>
    <t>Lesli Rycerz</t>
  </si>
  <si>
    <t xml:space="preserve">Shannon Fettue </t>
  </si>
  <si>
    <t>The Rose of Tamarosa</t>
  </si>
  <si>
    <t>Breann Quinn</t>
  </si>
  <si>
    <t>Jake</t>
  </si>
  <si>
    <t>Alecia Mortus</t>
  </si>
  <si>
    <t>Showmanship Sweepstakes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</si>
</sst>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i/>
      <u/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5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Fill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/>
    <xf numFmtId="0" fontId="5" fillId="0" borderId="0" xfId="0" applyFont="1" applyAlignment="1"/>
    <xf numFmtId="0" fontId="3" fillId="0" borderId="0" xfId="0" applyFont="1"/>
    <xf numFmtId="0" fontId="7" fillId="0" borderId="0" xfId="0" applyFont="1"/>
    <xf numFmtId="0" fontId="7" fillId="2" borderId="0" xfId="0" applyFont="1" applyFill="1"/>
    <xf numFmtId="16" fontId="0" fillId="0" borderId="0" xfId="0" applyNumberFormat="1"/>
    <xf numFmtId="0" fontId="0" fillId="2" borderId="0" xfId="0" applyFill="1"/>
    <xf numFmtId="0" fontId="7" fillId="0" borderId="0" xfId="0" applyFont="1" applyFill="1"/>
    <xf numFmtId="0" fontId="0" fillId="0" borderId="0" xfId="0" applyFill="1"/>
    <xf numFmtId="0" fontId="2" fillId="2" borderId="0" xfId="0" applyFont="1" applyFill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16" fontId="6" fillId="0" borderId="0" xfId="0" applyNumberFormat="1" applyFont="1"/>
    <xf numFmtId="16" fontId="6" fillId="0" borderId="0" xfId="0" applyNumberFormat="1" applyFont="1" applyAlignment="1">
      <alignment horizontal="center"/>
    </xf>
    <xf numFmtId="16" fontId="6" fillId="0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8"/>
  <sheetViews>
    <sheetView tabSelected="1" zoomScale="115" zoomScaleNormal="115" workbookViewId="0">
      <pane xSplit="4" topLeftCell="E1" activePane="topRight" state="frozen"/>
      <selection activeCell="A244" sqref="A244"/>
      <selection pane="topRight" activeCell="E1" sqref="E1"/>
    </sheetView>
  </sheetViews>
  <sheetFormatPr defaultRowHeight="12.75"/>
  <cols>
    <col min="1" max="1" width="2.140625" style="2" customWidth="1"/>
    <col min="2" max="2" width="23.7109375" style="2" customWidth="1"/>
    <col min="3" max="3" width="22.42578125" style="2" customWidth="1"/>
    <col min="4" max="4" width="9.140625" style="2"/>
    <col min="5" max="5" width="6.140625" style="2" customWidth="1"/>
    <col min="6" max="6" width="2.42578125" style="2" customWidth="1"/>
    <col min="7" max="7" width="24.28515625" style="2" customWidth="1"/>
    <col min="8" max="8" width="22.140625" style="2" customWidth="1"/>
    <col min="9" max="9" width="9.140625" style="2"/>
    <col min="10" max="10" width="16.85546875" style="2" customWidth="1"/>
    <col min="11" max="11" width="22" style="2" customWidth="1"/>
    <col min="12" max="16384" width="9.140625" style="2"/>
  </cols>
  <sheetData>
    <row r="1" spans="1:13" ht="20.25">
      <c r="C1" s="1" t="s">
        <v>0</v>
      </c>
      <c r="D1" s="6"/>
      <c r="E1" s="6"/>
      <c r="I1" s="6"/>
    </row>
    <row r="2" spans="1:13">
      <c r="D2" s="3" t="s">
        <v>1</v>
      </c>
      <c r="E2" s="3"/>
      <c r="I2" s="6"/>
    </row>
    <row r="3" spans="1:13">
      <c r="D3" s="6"/>
      <c r="E3" s="6"/>
      <c r="I3" s="6"/>
    </row>
    <row r="4" spans="1:13">
      <c r="B4" s="29" t="s">
        <v>2</v>
      </c>
      <c r="C4" s="3"/>
      <c r="D4" s="3"/>
      <c r="E4" s="3"/>
      <c r="G4" s="31" t="s">
        <v>3</v>
      </c>
      <c r="I4" s="3"/>
    </row>
    <row r="5" spans="1:13">
      <c r="A5" s="4"/>
      <c r="B5" s="5" t="s">
        <v>4</v>
      </c>
      <c r="C5" s="5" t="s">
        <v>5</v>
      </c>
      <c r="D5" s="3" t="s">
        <v>6</v>
      </c>
      <c r="E5" s="3"/>
      <c r="G5" s="5" t="s">
        <v>4</v>
      </c>
      <c r="H5" s="7" t="s">
        <v>5</v>
      </c>
      <c r="I5" s="6" t="s">
        <v>6</v>
      </c>
    </row>
    <row r="6" spans="1:13">
      <c r="A6" s="2">
        <v>1</v>
      </c>
      <c r="B6" s="2" t="s">
        <v>7</v>
      </c>
      <c r="C6" s="2" t="s">
        <v>8</v>
      </c>
      <c r="D6" s="6">
        <v>58</v>
      </c>
      <c r="E6" s="6"/>
      <c r="F6" s="2">
        <v>1</v>
      </c>
      <c r="G6" s="2" t="s">
        <v>9</v>
      </c>
      <c r="H6" s="2" t="s">
        <v>10</v>
      </c>
      <c r="I6" s="6">
        <v>63</v>
      </c>
      <c r="M6" s="6"/>
    </row>
    <row r="7" spans="1:13">
      <c r="A7" s="2">
        <v>2</v>
      </c>
      <c r="B7" s="2" t="s">
        <v>11</v>
      </c>
      <c r="C7" s="2" t="s">
        <v>12</v>
      </c>
      <c r="D7" s="6">
        <v>45</v>
      </c>
      <c r="E7" s="6"/>
      <c r="F7" s="2">
        <v>2</v>
      </c>
      <c r="G7" s="2" t="s">
        <v>13</v>
      </c>
      <c r="H7" s="2" t="s">
        <v>14</v>
      </c>
      <c r="I7" s="6">
        <v>53</v>
      </c>
      <c r="M7" s="6"/>
    </row>
    <row r="8" spans="1:13">
      <c r="A8" s="2">
        <v>3</v>
      </c>
      <c r="B8" s="2" t="s">
        <v>15</v>
      </c>
      <c r="C8" s="2" t="s">
        <v>16</v>
      </c>
      <c r="D8" s="6">
        <v>30</v>
      </c>
      <c r="E8" s="6"/>
      <c r="F8" s="2">
        <v>3</v>
      </c>
      <c r="G8" s="2" t="s">
        <v>17</v>
      </c>
      <c r="H8" s="2" t="s">
        <v>18</v>
      </c>
      <c r="I8" s="6">
        <v>45.5</v>
      </c>
    </row>
    <row r="9" spans="1:13">
      <c r="A9" s="2">
        <v>4</v>
      </c>
      <c r="B9" s="2" t="s">
        <v>19</v>
      </c>
      <c r="C9" s="2" t="s">
        <v>20</v>
      </c>
      <c r="D9" s="6">
        <v>25.5</v>
      </c>
      <c r="E9" s="6"/>
      <c r="F9" s="2">
        <v>4</v>
      </c>
      <c r="G9" s="2" t="s">
        <v>21</v>
      </c>
      <c r="H9" s="2" t="s">
        <v>20</v>
      </c>
      <c r="I9" s="6">
        <v>38</v>
      </c>
    </row>
    <row r="10" spans="1:13">
      <c r="A10" s="2">
        <v>5</v>
      </c>
      <c r="B10" s="2" t="s">
        <v>22</v>
      </c>
      <c r="C10" s="2" t="s">
        <v>23</v>
      </c>
      <c r="D10" s="6">
        <v>14.5</v>
      </c>
      <c r="E10" s="6"/>
      <c r="F10" s="2">
        <v>5</v>
      </c>
      <c r="G10" s="2" t="s">
        <v>24</v>
      </c>
      <c r="H10" s="2" t="s">
        <v>25</v>
      </c>
      <c r="I10" s="6">
        <v>32.5</v>
      </c>
      <c r="M10" s="6"/>
    </row>
    <row r="11" spans="1:13">
      <c r="A11" s="2">
        <v>6</v>
      </c>
      <c r="B11" s="2" t="s">
        <v>26</v>
      </c>
      <c r="C11" s="2" t="s">
        <v>27</v>
      </c>
      <c r="D11" s="6">
        <v>8</v>
      </c>
      <c r="E11" s="6"/>
      <c r="F11" s="2">
        <v>6</v>
      </c>
      <c r="G11" s="2" t="s">
        <v>28</v>
      </c>
      <c r="H11" s="2" t="s">
        <v>12</v>
      </c>
      <c r="I11" s="6">
        <v>28.5</v>
      </c>
      <c r="M11" s="6"/>
    </row>
    <row r="12" spans="1:13">
      <c r="D12" s="6"/>
      <c r="E12" s="6"/>
      <c r="M12" s="6"/>
    </row>
    <row r="13" spans="1:13">
      <c r="B13" s="29" t="s">
        <v>29</v>
      </c>
      <c r="D13" s="3"/>
      <c r="E13" s="6"/>
      <c r="G13" s="31" t="s">
        <v>30</v>
      </c>
      <c r="I13" s="3"/>
      <c r="M13" s="6"/>
    </row>
    <row r="14" spans="1:13">
      <c r="B14" s="5" t="s">
        <v>4</v>
      </c>
      <c r="C14" s="5" t="s">
        <v>5</v>
      </c>
      <c r="D14" s="3" t="s">
        <v>6</v>
      </c>
      <c r="E14" s="6"/>
      <c r="G14" s="5" t="s">
        <v>4</v>
      </c>
      <c r="H14" s="7" t="s">
        <v>5</v>
      </c>
      <c r="I14" s="3" t="s">
        <v>6</v>
      </c>
      <c r="M14" s="6"/>
    </row>
    <row r="15" spans="1:13">
      <c r="A15" s="2">
        <v>1</v>
      </c>
      <c r="B15" s="2" t="s">
        <v>31</v>
      </c>
      <c r="C15" s="2" t="s">
        <v>32</v>
      </c>
      <c r="D15" s="6">
        <v>19</v>
      </c>
      <c r="E15" s="6"/>
      <c r="F15" s="2">
        <v>1</v>
      </c>
      <c r="G15" s="2" t="s">
        <v>33</v>
      </c>
      <c r="H15" s="2" t="s">
        <v>34</v>
      </c>
      <c r="I15" s="6">
        <v>23</v>
      </c>
      <c r="M15" s="6"/>
    </row>
    <row r="16" spans="1:13">
      <c r="A16" s="2">
        <v>2</v>
      </c>
      <c r="B16" s="2" t="s">
        <v>35</v>
      </c>
      <c r="C16" s="2" t="s">
        <v>36</v>
      </c>
      <c r="D16" s="6">
        <v>18</v>
      </c>
      <c r="E16" s="6"/>
      <c r="F16" s="2">
        <v>2</v>
      </c>
      <c r="G16" s="2" t="s">
        <v>37</v>
      </c>
      <c r="H16" s="2" t="s">
        <v>38</v>
      </c>
      <c r="I16" s="6">
        <v>16</v>
      </c>
      <c r="M16" s="6"/>
    </row>
    <row r="17" spans="1:13">
      <c r="E17" s="6"/>
      <c r="M17" s="6"/>
    </row>
    <row r="18" spans="1:13">
      <c r="B18" s="29" t="s">
        <v>39</v>
      </c>
      <c r="C18" s="3"/>
      <c r="D18" s="3"/>
      <c r="E18" s="6"/>
      <c r="G18" s="31" t="s">
        <v>40</v>
      </c>
      <c r="I18" s="3"/>
    </row>
    <row r="19" spans="1:13">
      <c r="B19" s="5" t="s">
        <v>4</v>
      </c>
      <c r="C19" s="5" t="s">
        <v>5</v>
      </c>
      <c r="D19" s="3" t="s">
        <v>6</v>
      </c>
      <c r="E19" s="6"/>
      <c r="G19" s="5" t="s">
        <v>4</v>
      </c>
      <c r="H19" s="7" t="s">
        <v>5</v>
      </c>
      <c r="I19" s="3" t="s">
        <v>6</v>
      </c>
    </row>
    <row r="20" spans="1:13">
      <c r="A20" s="2">
        <v>1</v>
      </c>
      <c r="B20" s="2" t="s">
        <v>41</v>
      </c>
      <c r="C20" s="2" t="s">
        <v>42</v>
      </c>
      <c r="D20" s="6">
        <v>62</v>
      </c>
      <c r="E20" s="6"/>
      <c r="F20" s="2">
        <v>1</v>
      </c>
      <c r="G20" s="2" t="s">
        <v>43</v>
      </c>
      <c r="H20" s="2" t="s">
        <v>44</v>
      </c>
      <c r="I20" s="6">
        <v>23</v>
      </c>
    </row>
    <row r="21" spans="1:13">
      <c r="A21" s="2">
        <v>2</v>
      </c>
      <c r="B21" s="2" t="s">
        <v>45</v>
      </c>
      <c r="C21" s="2" t="s">
        <v>46</v>
      </c>
      <c r="D21" s="6">
        <v>61</v>
      </c>
      <c r="E21" s="6"/>
      <c r="F21" s="2">
        <v>2</v>
      </c>
      <c r="G21" s="2" t="s">
        <v>47</v>
      </c>
      <c r="H21" s="2" t="s">
        <v>48</v>
      </c>
      <c r="I21" s="6">
        <v>21</v>
      </c>
    </row>
    <row r="22" spans="1:13">
      <c r="A22" s="2">
        <v>3</v>
      </c>
      <c r="B22" s="2" t="s">
        <v>49</v>
      </c>
      <c r="C22" s="2" t="s">
        <v>50</v>
      </c>
      <c r="D22" s="6">
        <v>60</v>
      </c>
      <c r="E22" s="3"/>
      <c r="F22" s="2">
        <v>3</v>
      </c>
      <c r="G22" s="2" t="s">
        <v>51</v>
      </c>
      <c r="H22" s="2" t="s">
        <v>10</v>
      </c>
      <c r="I22" s="6">
        <v>18</v>
      </c>
    </row>
    <row r="23" spans="1:13">
      <c r="A23" s="2">
        <v>4</v>
      </c>
      <c r="B23" s="2" t="s">
        <v>15</v>
      </c>
      <c r="C23" s="2" t="s">
        <v>16</v>
      </c>
      <c r="D23" s="6">
        <v>46</v>
      </c>
      <c r="E23" s="3"/>
    </row>
    <row r="24" spans="1:13">
      <c r="A24" s="2">
        <v>5</v>
      </c>
      <c r="B24" s="2" t="s">
        <v>13</v>
      </c>
      <c r="C24" s="2" t="s">
        <v>52</v>
      </c>
      <c r="D24" s="6">
        <v>37.5</v>
      </c>
      <c r="E24" s="6"/>
      <c r="G24" s="31" t="s">
        <v>53</v>
      </c>
      <c r="I24" s="3"/>
    </row>
    <row r="25" spans="1:13">
      <c r="A25" s="2">
        <v>6</v>
      </c>
      <c r="B25" s="2" t="s">
        <v>24</v>
      </c>
      <c r="C25" s="2" t="s">
        <v>25</v>
      </c>
      <c r="D25" s="6">
        <v>35</v>
      </c>
      <c r="E25" s="6"/>
      <c r="G25" s="5" t="s">
        <v>4</v>
      </c>
      <c r="H25" s="7" t="s">
        <v>5</v>
      </c>
      <c r="I25" s="3" t="s">
        <v>6</v>
      </c>
    </row>
    <row r="26" spans="1:13">
      <c r="B26" s="2" t="s">
        <v>37</v>
      </c>
      <c r="C26" s="2" t="s">
        <v>38</v>
      </c>
      <c r="D26" s="6">
        <v>6</v>
      </c>
      <c r="E26" s="6"/>
      <c r="F26" s="2">
        <v>1</v>
      </c>
      <c r="G26" s="2" t="s">
        <v>54</v>
      </c>
      <c r="H26" s="2" t="s">
        <v>55</v>
      </c>
      <c r="I26" s="6">
        <v>36</v>
      </c>
    </row>
    <row r="27" spans="1:13">
      <c r="E27" s="6"/>
      <c r="F27" s="2">
        <v>2</v>
      </c>
      <c r="G27" s="2" t="s">
        <v>56</v>
      </c>
      <c r="H27" s="2" t="s">
        <v>12</v>
      </c>
      <c r="I27" s="6">
        <v>11</v>
      </c>
    </row>
    <row r="28" spans="1:13">
      <c r="B28" s="29" t="s">
        <v>57</v>
      </c>
      <c r="D28" s="3"/>
      <c r="E28" s="6"/>
    </row>
    <row r="29" spans="1:13">
      <c r="B29" s="5" t="s">
        <v>4</v>
      </c>
      <c r="C29" s="7" t="s">
        <v>5</v>
      </c>
      <c r="D29" s="3" t="s">
        <v>6</v>
      </c>
      <c r="E29" s="6"/>
      <c r="F29" s="3"/>
      <c r="G29" s="31" t="s">
        <v>58</v>
      </c>
      <c r="I29" s="3"/>
    </row>
    <row r="30" spans="1:13">
      <c r="A30" s="2">
        <v>1</v>
      </c>
      <c r="B30" s="2" t="s">
        <v>33</v>
      </c>
      <c r="C30" s="2" t="s">
        <v>34</v>
      </c>
      <c r="D30" s="6">
        <v>63</v>
      </c>
      <c r="E30" s="6"/>
      <c r="G30" s="5" t="s">
        <v>4</v>
      </c>
      <c r="H30" s="7" t="s">
        <v>5</v>
      </c>
      <c r="I30" s="3" t="s">
        <v>6</v>
      </c>
    </row>
    <row r="31" spans="1:13">
      <c r="A31" s="2">
        <v>2</v>
      </c>
      <c r="B31" s="2" t="s">
        <v>59</v>
      </c>
      <c r="C31" s="2" t="s">
        <v>60</v>
      </c>
      <c r="D31" s="6">
        <v>40</v>
      </c>
      <c r="E31" s="6"/>
      <c r="F31" s="2">
        <v>1</v>
      </c>
      <c r="G31" s="2" t="s">
        <v>61</v>
      </c>
      <c r="H31" s="2" t="s">
        <v>62</v>
      </c>
      <c r="I31" s="6">
        <v>45</v>
      </c>
    </row>
    <row r="32" spans="1:13">
      <c r="A32" s="2">
        <v>3</v>
      </c>
      <c r="B32" s="2" t="s">
        <v>63</v>
      </c>
      <c r="C32" s="2" t="s">
        <v>64</v>
      </c>
      <c r="D32" s="6">
        <v>36</v>
      </c>
      <c r="E32" s="3"/>
      <c r="F32" s="2">
        <v>2</v>
      </c>
      <c r="G32" s="2" t="s">
        <v>65</v>
      </c>
      <c r="H32" s="2" t="s">
        <v>18</v>
      </c>
      <c r="I32" s="6">
        <v>44</v>
      </c>
    </row>
    <row r="33" spans="1:9">
      <c r="A33" s="2">
        <v>4</v>
      </c>
      <c r="B33" s="2" t="s">
        <v>65</v>
      </c>
      <c r="C33" s="2" t="s">
        <v>66</v>
      </c>
      <c r="D33" s="6">
        <v>25</v>
      </c>
      <c r="E33" s="3"/>
      <c r="F33" s="2">
        <v>3</v>
      </c>
      <c r="G33" s="2" t="s">
        <v>67</v>
      </c>
      <c r="H33" s="2" t="s">
        <v>68</v>
      </c>
      <c r="I33" s="6">
        <v>29</v>
      </c>
    </row>
    <row r="34" spans="1:9">
      <c r="A34" s="2">
        <v>5</v>
      </c>
      <c r="B34" s="2" t="s">
        <v>69</v>
      </c>
      <c r="C34" s="2" t="s">
        <v>23</v>
      </c>
      <c r="D34" s="6">
        <v>17</v>
      </c>
      <c r="E34" s="6"/>
    </row>
    <row r="35" spans="1:9">
      <c r="E35" s="6"/>
      <c r="G35" s="31" t="s">
        <v>70</v>
      </c>
      <c r="I35" s="3"/>
    </row>
    <row r="36" spans="1:9">
      <c r="B36" s="30" t="s">
        <v>71</v>
      </c>
      <c r="C36" s="12"/>
      <c r="D36" s="3"/>
      <c r="E36" s="6"/>
      <c r="G36" s="7" t="s">
        <v>4</v>
      </c>
      <c r="H36" s="7" t="s">
        <v>5</v>
      </c>
      <c r="I36" s="3" t="s">
        <v>6</v>
      </c>
    </row>
    <row r="37" spans="1:9">
      <c r="B37" s="5" t="s">
        <v>4</v>
      </c>
      <c r="C37" s="7" t="s">
        <v>5</v>
      </c>
      <c r="D37" s="3" t="s">
        <v>6</v>
      </c>
      <c r="E37" s="6"/>
      <c r="F37" s="2">
        <v>1</v>
      </c>
      <c r="G37" s="2" t="s">
        <v>72</v>
      </c>
      <c r="H37" s="2" t="s">
        <v>73</v>
      </c>
      <c r="I37" s="6">
        <v>99</v>
      </c>
    </row>
    <row r="38" spans="1:9">
      <c r="A38" s="2">
        <v>1</v>
      </c>
      <c r="B38" s="2" t="s">
        <v>56</v>
      </c>
      <c r="C38" s="2" t="s">
        <v>74</v>
      </c>
      <c r="D38" s="6">
        <v>68</v>
      </c>
      <c r="E38" s="6"/>
      <c r="F38" s="2">
        <v>2</v>
      </c>
      <c r="G38" s="2" t="s">
        <v>75</v>
      </c>
      <c r="H38" s="2" t="s">
        <v>76</v>
      </c>
      <c r="I38" s="6">
        <v>89</v>
      </c>
    </row>
    <row r="39" spans="1:9">
      <c r="A39" s="2">
        <v>2</v>
      </c>
      <c r="B39" s="2" t="s">
        <v>7</v>
      </c>
      <c r="C39" s="2" t="s">
        <v>8</v>
      </c>
      <c r="D39" s="6">
        <v>60</v>
      </c>
      <c r="E39" s="3"/>
      <c r="F39" s="2">
        <v>3</v>
      </c>
      <c r="G39" s="2" t="s">
        <v>77</v>
      </c>
      <c r="H39" s="2" t="s">
        <v>44</v>
      </c>
      <c r="I39" s="6">
        <v>53</v>
      </c>
    </row>
    <row r="40" spans="1:9">
      <c r="A40" s="2">
        <v>3</v>
      </c>
      <c r="B40" s="2" t="s">
        <v>72</v>
      </c>
      <c r="C40" s="2" t="s">
        <v>78</v>
      </c>
      <c r="D40" s="6">
        <v>43</v>
      </c>
      <c r="E40" s="3"/>
      <c r="F40" s="2">
        <v>4</v>
      </c>
      <c r="G40" s="2" t="s">
        <v>26</v>
      </c>
      <c r="H40" s="2" t="s">
        <v>27</v>
      </c>
      <c r="I40" s="6">
        <v>37</v>
      </c>
    </row>
    <row r="41" spans="1:9">
      <c r="A41" s="2">
        <v>4</v>
      </c>
      <c r="B41" s="2" t="s">
        <v>75</v>
      </c>
      <c r="C41" s="2" t="s">
        <v>76</v>
      </c>
      <c r="D41" s="6">
        <v>34.5</v>
      </c>
      <c r="E41" s="3"/>
      <c r="F41" s="2">
        <v>5</v>
      </c>
      <c r="G41" s="2" t="s">
        <v>79</v>
      </c>
      <c r="H41" s="2" t="s">
        <v>80</v>
      </c>
      <c r="I41" s="6">
        <v>36</v>
      </c>
    </row>
    <row r="42" spans="1:9">
      <c r="A42" s="2">
        <v>5</v>
      </c>
      <c r="B42" s="2" t="s">
        <v>81</v>
      </c>
      <c r="C42" s="2" t="s">
        <v>82</v>
      </c>
      <c r="D42" s="6">
        <v>33</v>
      </c>
      <c r="E42" s="3"/>
      <c r="F42" s="2">
        <v>6</v>
      </c>
      <c r="G42" s="2" t="s">
        <v>83</v>
      </c>
      <c r="H42" s="2" t="s">
        <v>84</v>
      </c>
      <c r="I42" s="6">
        <v>33.5</v>
      </c>
    </row>
    <row r="43" spans="1:9">
      <c r="E43" s="3"/>
      <c r="G43" s="2" t="s">
        <v>67</v>
      </c>
      <c r="H43" s="2" t="s">
        <v>68</v>
      </c>
      <c r="I43" s="6">
        <v>29.5</v>
      </c>
    </row>
    <row r="44" spans="1:9">
      <c r="B44" s="29" t="s">
        <v>85</v>
      </c>
      <c r="D44" s="3"/>
      <c r="E44" s="6"/>
    </row>
    <row r="45" spans="1:9">
      <c r="B45" s="5" t="s">
        <v>4</v>
      </c>
      <c r="C45" s="7" t="s">
        <v>5</v>
      </c>
      <c r="D45" s="3" t="s">
        <v>6</v>
      </c>
      <c r="E45" s="6"/>
      <c r="G45" s="31" t="s">
        <v>86</v>
      </c>
      <c r="H45" s="3"/>
      <c r="I45" s="3"/>
    </row>
    <row r="46" spans="1:9">
      <c r="A46" s="2">
        <v>1</v>
      </c>
      <c r="B46" s="2" t="s">
        <v>24</v>
      </c>
      <c r="C46" s="2" t="s">
        <v>25</v>
      </c>
      <c r="D46" s="6">
        <v>43</v>
      </c>
      <c r="E46" s="6"/>
      <c r="F46" s="3"/>
      <c r="G46" s="5" t="s">
        <v>4</v>
      </c>
      <c r="H46" s="7" t="s">
        <v>5</v>
      </c>
      <c r="I46" s="3" t="s">
        <v>6</v>
      </c>
    </row>
    <row r="47" spans="1:9">
      <c r="A47" s="2">
        <v>2</v>
      </c>
      <c r="B47" s="2" t="s">
        <v>87</v>
      </c>
      <c r="C47" s="2" t="s">
        <v>88</v>
      </c>
      <c r="D47" s="6">
        <v>33</v>
      </c>
      <c r="E47" s="6"/>
      <c r="F47" s="2">
        <v>1</v>
      </c>
      <c r="G47" s="2" t="s">
        <v>9</v>
      </c>
      <c r="H47" s="2" t="s">
        <v>10</v>
      </c>
      <c r="I47" s="6">
        <v>63</v>
      </c>
    </row>
    <row r="48" spans="1:9">
      <c r="A48" s="2">
        <v>3</v>
      </c>
      <c r="B48" s="2" t="s">
        <v>13</v>
      </c>
      <c r="C48" s="2" t="s">
        <v>89</v>
      </c>
      <c r="D48" s="6">
        <v>30</v>
      </c>
      <c r="E48" s="6"/>
      <c r="F48" s="2">
        <v>2</v>
      </c>
      <c r="G48" s="2" t="s">
        <v>61</v>
      </c>
      <c r="H48" s="2" t="s">
        <v>62</v>
      </c>
      <c r="I48" s="6">
        <v>62</v>
      </c>
    </row>
    <row r="49" spans="1:9">
      <c r="A49" s="2">
        <v>4</v>
      </c>
      <c r="B49" s="2" t="s">
        <v>37</v>
      </c>
      <c r="C49" s="2" t="s">
        <v>38</v>
      </c>
      <c r="D49" s="6">
        <v>9</v>
      </c>
      <c r="E49" s="6"/>
      <c r="F49" s="2">
        <v>3</v>
      </c>
      <c r="G49" s="2" t="s">
        <v>90</v>
      </c>
      <c r="H49" s="2" t="s">
        <v>91</v>
      </c>
      <c r="I49" s="6">
        <v>41</v>
      </c>
    </row>
    <row r="50" spans="1:9">
      <c r="E50" s="6"/>
      <c r="F50" s="2">
        <v>4</v>
      </c>
      <c r="G50" s="2" t="s">
        <v>65</v>
      </c>
      <c r="H50" s="2" t="s">
        <v>18</v>
      </c>
      <c r="I50" s="6">
        <v>37.5</v>
      </c>
    </row>
    <row r="51" spans="1:9">
      <c r="B51" s="31" t="s">
        <v>92</v>
      </c>
      <c r="D51" s="3"/>
      <c r="E51" s="6"/>
    </row>
    <row r="52" spans="1:9">
      <c r="B52" s="5" t="s">
        <v>4</v>
      </c>
      <c r="C52" s="7" t="s">
        <v>5</v>
      </c>
      <c r="D52" s="3" t="s">
        <v>6</v>
      </c>
      <c r="E52" s="6"/>
      <c r="G52" s="32" t="s">
        <v>93</v>
      </c>
      <c r="H52" s="3"/>
      <c r="I52" s="3"/>
    </row>
    <row r="53" spans="1:9">
      <c r="A53" s="2">
        <v>1</v>
      </c>
      <c r="B53" s="2" t="s">
        <v>56</v>
      </c>
      <c r="C53" s="2" t="s">
        <v>12</v>
      </c>
      <c r="D53" s="6">
        <v>44</v>
      </c>
      <c r="E53" s="6"/>
      <c r="G53" s="5" t="s">
        <v>4</v>
      </c>
      <c r="H53" s="5" t="s">
        <v>5</v>
      </c>
      <c r="I53" s="3" t="s">
        <v>6</v>
      </c>
    </row>
    <row r="54" spans="1:9">
      <c r="A54" s="2">
        <v>2</v>
      </c>
      <c r="B54" s="2" t="s">
        <v>54</v>
      </c>
      <c r="C54" s="2" t="s">
        <v>55</v>
      </c>
      <c r="D54" s="6">
        <v>42</v>
      </c>
      <c r="E54" s="6"/>
      <c r="F54" s="2">
        <v>1</v>
      </c>
      <c r="G54" s="2" t="s">
        <v>81</v>
      </c>
      <c r="H54" s="2" t="s">
        <v>82</v>
      </c>
      <c r="I54" s="6">
        <v>42</v>
      </c>
    </row>
    <row r="55" spans="1:9">
      <c r="A55" s="2">
        <v>3</v>
      </c>
      <c r="B55" s="2" t="s">
        <v>43</v>
      </c>
      <c r="C55" s="2" t="s">
        <v>44</v>
      </c>
      <c r="D55" s="6">
        <v>21</v>
      </c>
      <c r="E55" s="6"/>
      <c r="F55" s="2">
        <v>2</v>
      </c>
      <c r="G55" s="2" t="s">
        <v>94</v>
      </c>
      <c r="H55" s="2" t="s">
        <v>95</v>
      </c>
      <c r="I55" s="6">
        <v>28</v>
      </c>
    </row>
    <row r="56" spans="1:9">
      <c r="A56" s="2">
        <v>4</v>
      </c>
      <c r="B56" s="2" t="s">
        <v>51</v>
      </c>
      <c r="C56" s="2" t="s">
        <v>10</v>
      </c>
      <c r="D56" s="6">
        <v>10</v>
      </c>
      <c r="E56" s="6"/>
      <c r="F56" s="2">
        <v>3</v>
      </c>
      <c r="G56" s="2" t="s">
        <v>67</v>
      </c>
      <c r="H56" s="2" t="s">
        <v>68</v>
      </c>
      <c r="I56" s="6">
        <v>19</v>
      </c>
    </row>
    <row r="57" spans="1:9">
      <c r="E57" s="6"/>
    </row>
    <row r="58" spans="1:9">
      <c r="B58" s="31" t="s">
        <v>96</v>
      </c>
      <c r="D58" s="3"/>
      <c r="E58" s="3"/>
      <c r="G58" s="31" t="s">
        <v>97</v>
      </c>
      <c r="I58" s="3"/>
    </row>
    <row r="59" spans="1:9">
      <c r="B59" s="5" t="s">
        <v>4</v>
      </c>
      <c r="C59" s="7" t="s">
        <v>5</v>
      </c>
      <c r="D59" s="3" t="s">
        <v>6</v>
      </c>
      <c r="E59" s="3"/>
      <c r="G59" s="5" t="s">
        <v>4</v>
      </c>
      <c r="H59" s="7" t="s">
        <v>5</v>
      </c>
      <c r="I59" s="3" t="s">
        <v>6</v>
      </c>
    </row>
    <row r="60" spans="1:9">
      <c r="A60" s="2">
        <v>1</v>
      </c>
      <c r="B60" s="2" t="s">
        <v>77</v>
      </c>
      <c r="C60" s="2" t="s">
        <v>44</v>
      </c>
      <c r="D60" s="6">
        <v>31</v>
      </c>
      <c r="E60" s="6"/>
      <c r="F60" s="2">
        <v>1</v>
      </c>
      <c r="G60" s="2" t="s">
        <v>98</v>
      </c>
      <c r="H60" s="2" t="s">
        <v>99</v>
      </c>
      <c r="I60" s="6">
        <v>45</v>
      </c>
    </row>
    <row r="61" spans="1:9">
      <c r="A61" s="2">
        <v>2</v>
      </c>
      <c r="B61" s="2" t="s">
        <v>59</v>
      </c>
      <c r="C61" s="2" t="s">
        <v>60</v>
      </c>
      <c r="D61" s="6">
        <v>26</v>
      </c>
      <c r="E61" s="6"/>
      <c r="F61" s="2">
        <v>2</v>
      </c>
      <c r="G61" s="2" t="s">
        <v>87</v>
      </c>
      <c r="H61" s="2" t="s">
        <v>100</v>
      </c>
      <c r="I61" s="6">
        <v>43</v>
      </c>
    </row>
    <row r="62" spans="1:9">
      <c r="A62" s="2">
        <v>3</v>
      </c>
      <c r="B62" s="2" t="s">
        <v>79</v>
      </c>
      <c r="C62" s="2" t="s">
        <v>101</v>
      </c>
      <c r="D62" s="6">
        <v>25</v>
      </c>
      <c r="E62" s="6"/>
      <c r="F62" s="2">
        <v>3</v>
      </c>
      <c r="G62" s="2" t="s">
        <v>102</v>
      </c>
      <c r="H62" s="2" t="s">
        <v>103</v>
      </c>
      <c r="I62" s="6">
        <v>28</v>
      </c>
    </row>
    <row r="63" spans="1:9">
      <c r="A63" s="2">
        <v>4</v>
      </c>
      <c r="B63" s="2" t="s">
        <v>31</v>
      </c>
      <c r="C63" s="2" t="s">
        <v>32</v>
      </c>
      <c r="D63" s="6">
        <v>24</v>
      </c>
      <c r="E63" s="6"/>
    </row>
    <row r="64" spans="1:9">
      <c r="A64" s="2">
        <v>5</v>
      </c>
      <c r="B64" s="2" t="s">
        <v>26</v>
      </c>
      <c r="C64" s="2" t="s">
        <v>27</v>
      </c>
      <c r="D64" s="6">
        <v>9.5</v>
      </c>
      <c r="E64" s="6"/>
      <c r="G64" s="31" t="s">
        <v>104</v>
      </c>
      <c r="H64" s="13"/>
      <c r="I64" s="3"/>
    </row>
    <row r="65" spans="1:13">
      <c r="E65" s="6"/>
      <c r="G65" s="5" t="s">
        <v>4</v>
      </c>
      <c r="H65" s="14" t="s">
        <v>5</v>
      </c>
      <c r="I65" s="3" t="s">
        <v>6</v>
      </c>
    </row>
    <row r="66" spans="1:13">
      <c r="B66" s="31" t="s">
        <v>105</v>
      </c>
      <c r="D66" s="3"/>
      <c r="E66" s="6"/>
      <c r="F66" s="2">
        <v>1</v>
      </c>
      <c r="G66" s="2" t="s">
        <v>77</v>
      </c>
      <c r="H66" s="2" t="s">
        <v>44</v>
      </c>
      <c r="I66" s="6">
        <v>26</v>
      </c>
    </row>
    <row r="67" spans="1:13">
      <c r="B67" s="5" t="s">
        <v>4</v>
      </c>
      <c r="C67" s="7" t="s">
        <v>5</v>
      </c>
      <c r="D67" s="3" t="s">
        <v>6</v>
      </c>
      <c r="E67" s="6"/>
      <c r="F67" s="2">
        <v>2</v>
      </c>
      <c r="G67" s="2" t="s">
        <v>26</v>
      </c>
      <c r="H67" s="2" t="s">
        <v>27</v>
      </c>
      <c r="I67" s="6">
        <v>23</v>
      </c>
    </row>
    <row r="68" spans="1:13">
      <c r="A68" s="2">
        <v>1</v>
      </c>
      <c r="B68" s="2" t="s">
        <v>98</v>
      </c>
      <c r="C68" s="2" t="s">
        <v>99</v>
      </c>
      <c r="D68" s="6">
        <v>146</v>
      </c>
      <c r="E68" s="6"/>
      <c r="F68" s="2">
        <v>3</v>
      </c>
      <c r="G68" s="2" t="s">
        <v>59</v>
      </c>
      <c r="H68" s="2" t="s">
        <v>60</v>
      </c>
      <c r="I68" s="6">
        <v>16</v>
      </c>
    </row>
    <row r="69" spans="1:13">
      <c r="A69" s="2">
        <v>2</v>
      </c>
      <c r="B69" s="2" t="s">
        <v>106</v>
      </c>
      <c r="C69" s="2" t="s">
        <v>107</v>
      </c>
      <c r="D69" s="6">
        <v>124.5</v>
      </c>
      <c r="E69" s="6"/>
      <c r="F69" s="2">
        <v>4</v>
      </c>
      <c r="G69" s="2" t="s">
        <v>79</v>
      </c>
      <c r="H69" s="2" t="s">
        <v>101</v>
      </c>
      <c r="I69" s="6">
        <v>15</v>
      </c>
    </row>
    <row r="70" spans="1:13">
      <c r="A70" s="2">
        <v>3</v>
      </c>
      <c r="B70" s="2" t="s">
        <v>75</v>
      </c>
      <c r="C70" s="2" t="s">
        <v>76</v>
      </c>
      <c r="D70" s="6">
        <v>89</v>
      </c>
      <c r="E70" s="6"/>
    </row>
    <row r="71" spans="1:13">
      <c r="A71" s="2">
        <v>4</v>
      </c>
      <c r="B71" s="2" t="s">
        <v>108</v>
      </c>
      <c r="C71" s="2" t="s">
        <v>91</v>
      </c>
      <c r="D71" s="6">
        <v>72.5</v>
      </c>
      <c r="E71" s="6"/>
      <c r="G71" s="31" t="s">
        <v>109</v>
      </c>
      <c r="I71" s="3"/>
    </row>
    <row r="72" spans="1:13">
      <c r="A72" s="2">
        <v>5</v>
      </c>
      <c r="B72" s="2" t="s">
        <v>110</v>
      </c>
      <c r="C72" s="2" t="s">
        <v>111</v>
      </c>
      <c r="D72" s="6">
        <v>52.5</v>
      </c>
      <c r="E72" s="6"/>
      <c r="G72" s="5" t="s">
        <v>4</v>
      </c>
      <c r="H72" s="5" t="s">
        <v>5</v>
      </c>
      <c r="I72" s="3" t="s">
        <v>6</v>
      </c>
    </row>
    <row r="73" spans="1:13">
      <c r="A73" s="2">
        <v>6</v>
      </c>
      <c r="B73" s="2" t="s">
        <v>72</v>
      </c>
      <c r="C73" s="2" t="s">
        <v>73</v>
      </c>
      <c r="D73" s="6">
        <v>44.5</v>
      </c>
      <c r="E73" s="6"/>
      <c r="F73" s="2">
        <v>1</v>
      </c>
      <c r="G73" s="2" t="s">
        <v>108</v>
      </c>
      <c r="H73" s="2" t="s">
        <v>91</v>
      </c>
      <c r="I73" s="6">
        <v>95.5</v>
      </c>
      <c r="M73" s="6"/>
    </row>
    <row r="74" spans="1:13">
      <c r="B74" s="2" t="s">
        <v>112</v>
      </c>
      <c r="C74" s="2" t="s">
        <v>113</v>
      </c>
      <c r="D74" s="6">
        <v>21.5</v>
      </c>
      <c r="E74" s="6"/>
      <c r="F74" s="2">
        <v>2</v>
      </c>
      <c r="G74" s="2" t="s">
        <v>110</v>
      </c>
      <c r="H74" s="2" t="s">
        <v>111</v>
      </c>
      <c r="I74" s="6">
        <v>89</v>
      </c>
      <c r="M74" s="6"/>
    </row>
    <row r="75" spans="1:13">
      <c r="B75" s="2" t="s">
        <v>114</v>
      </c>
      <c r="C75" s="2" t="s">
        <v>115</v>
      </c>
      <c r="D75" s="6">
        <v>20</v>
      </c>
      <c r="E75" s="6"/>
      <c r="F75" s="2">
        <v>3</v>
      </c>
      <c r="G75" s="2" t="s">
        <v>106</v>
      </c>
      <c r="H75" s="2" t="s">
        <v>107</v>
      </c>
      <c r="I75" s="6">
        <v>59</v>
      </c>
      <c r="M75" s="6"/>
    </row>
    <row r="76" spans="1:13">
      <c r="B76" s="2" t="s">
        <v>116</v>
      </c>
      <c r="C76" s="2" t="s">
        <v>117</v>
      </c>
      <c r="D76" s="6">
        <v>19</v>
      </c>
      <c r="E76" s="6"/>
      <c r="F76" s="2">
        <v>4</v>
      </c>
      <c r="G76" s="2" t="s">
        <v>98</v>
      </c>
      <c r="H76" s="2" t="s">
        <v>99</v>
      </c>
      <c r="I76" s="6">
        <v>44</v>
      </c>
      <c r="M76" s="6"/>
    </row>
    <row r="77" spans="1:13">
      <c r="E77" s="6"/>
      <c r="F77" s="2">
        <v>5</v>
      </c>
      <c r="G77" s="2" t="s">
        <v>118</v>
      </c>
      <c r="H77" s="2" t="s">
        <v>113</v>
      </c>
      <c r="I77" s="6">
        <v>42.5</v>
      </c>
      <c r="M77" s="6"/>
    </row>
    <row r="78" spans="1:13">
      <c r="E78" s="6"/>
      <c r="F78" s="2">
        <v>6</v>
      </c>
      <c r="G78" s="2" t="s">
        <v>83</v>
      </c>
      <c r="H78" s="2" t="s">
        <v>84</v>
      </c>
      <c r="I78" s="6">
        <v>25.5</v>
      </c>
      <c r="M78" s="6"/>
    </row>
    <row r="79" spans="1:13">
      <c r="E79" s="6"/>
      <c r="M79" s="6"/>
    </row>
    <row r="80" spans="1:13">
      <c r="E80" s="6"/>
      <c r="M80" s="6"/>
    </row>
    <row r="81" spans="1:13">
      <c r="B81" s="31" t="s">
        <v>119</v>
      </c>
      <c r="D81" s="3"/>
      <c r="E81" s="6"/>
      <c r="G81" s="31" t="s">
        <v>120</v>
      </c>
      <c r="H81" s="3"/>
      <c r="I81" s="3"/>
      <c r="M81" s="6"/>
    </row>
    <row r="82" spans="1:13">
      <c r="B82" s="14" t="s">
        <v>4</v>
      </c>
      <c r="C82" s="5" t="s">
        <v>5</v>
      </c>
      <c r="D82" s="3" t="s">
        <v>6</v>
      </c>
      <c r="E82" s="6"/>
      <c r="F82" s="3"/>
      <c r="G82" s="5" t="s">
        <v>4</v>
      </c>
      <c r="H82" s="5" t="s">
        <v>5</v>
      </c>
      <c r="I82" s="3" t="s">
        <v>6</v>
      </c>
    </row>
    <row r="83" spans="1:13">
      <c r="A83" s="2">
        <v>1</v>
      </c>
      <c r="B83" s="2" t="s">
        <v>121</v>
      </c>
      <c r="C83" s="2" t="s">
        <v>122</v>
      </c>
      <c r="D83" s="6">
        <v>21</v>
      </c>
      <c r="E83" s="6"/>
      <c r="F83" s="2">
        <v>1</v>
      </c>
      <c r="G83" s="2" t="s">
        <v>17</v>
      </c>
      <c r="H83" s="2" t="s">
        <v>18</v>
      </c>
      <c r="I83" s="6">
        <v>33.5</v>
      </c>
    </row>
    <row r="84" spans="1:13">
      <c r="A84" s="2">
        <v>1</v>
      </c>
      <c r="B84" s="2" t="s">
        <v>28</v>
      </c>
      <c r="C84" s="2" t="s">
        <v>123</v>
      </c>
      <c r="D84" s="6">
        <v>21</v>
      </c>
      <c r="E84" s="6"/>
      <c r="F84" s="2">
        <v>2</v>
      </c>
      <c r="G84" s="2" t="s">
        <v>121</v>
      </c>
      <c r="H84" s="2" t="s">
        <v>122</v>
      </c>
      <c r="I84" s="6">
        <v>32</v>
      </c>
    </row>
    <row r="85" spans="1:13">
      <c r="A85" s="2">
        <v>3</v>
      </c>
      <c r="B85" s="2" t="s">
        <v>94</v>
      </c>
      <c r="C85" s="2" t="s">
        <v>95</v>
      </c>
      <c r="D85" s="6">
        <v>19</v>
      </c>
      <c r="E85" s="3"/>
      <c r="F85" s="2">
        <v>3</v>
      </c>
      <c r="G85" s="2" t="s">
        <v>19</v>
      </c>
      <c r="H85" s="2" t="s">
        <v>20</v>
      </c>
      <c r="I85" s="6">
        <v>24</v>
      </c>
    </row>
    <row r="86" spans="1:13">
      <c r="E86" s="3"/>
      <c r="F86" s="2">
        <v>4</v>
      </c>
      <c r="G86" s="2" t="s">
        <v>94</v>
      </c>
      <c r="H86" s="2" t="s">
        <v>95</v>
      </c>
      <c r="I86" s="6">
        <v>18</v>
      </c>
    </row>
    <row r="87" spans="1:13">
      <c r="E87" s="6"/>
      <c r="F87" s="2">
        <v>5</v>
      </c>
      <c r="G87" s="2" t="s">
        <v>28</v>
      </c>
      <c r="H87" s="2" t="s">
        <v>123</v>
      </c>
      <c r="I87" s="6">
        <v>15</v>
      </c>
    </row>
    <row r="88" spans="1:13">
      <c r="B88" s="31" t="s">
        <v>124</v>
      </c>
      <c r="C88" s="3"/>
      <c r="D88" s="3"/>
      <c r="E88" s="6"/>
    </row>
    <row r="89" spans="1:13">
      <c r="B89" s="5" t="s">
        <v>4</v>
      </c>
      <c r="C89" s="5" t="s">
        <v>5</v>
      </c>
      <c r="D89" s="3" t="s">
        <v>6</v>
      </c>
      <c r="E89" s="6"/>
      <c r="M89" s="6"/>
    </row>
    <row r="90" spans="1:13">
      <c r="A90" s="2">
        <v>1</v>
      </c>
      <c r="B90" s="2" t="s">
        <v>72</v>
      </c>
      <c r="C90" s="2" t="s">
        <v>73</v>
      </c>
      <c r="D90" s="6">
        <v>90</v>
      </c>
      <c r="E90" s="6"/>
      <c r="G90" s="31" t="s">
        <v>125</v>
      </c>
      <c r="H90" s="3"/>
      <c r="I90" s="3"/>
      <c r="M90" s="6"/>
    </row>
    <row r="91" spans="1:13">
      <c r="A91" s="2">
        <v>2</v>
      </c>
      <c r="B91" s="2" t="s">
        <v>81</v>
      </c>
      <c r="C91" s="2" t="s">
        <v>82</v>
      </c>
      <c r="D91" s="6">
        <v>82</v>
      </c>
      <c r="E91" s="3"/>
      <c r="G91" s="5" t="s">
        <v>4</v>
      </c>
      <c r="H91" s="5" t="s">
        <v>5</v>
      </c>
      <c r="I91" s="3" t="s">
        <v>6</v>
      </c>
      <c r="M91" s="6"/>
    </row>
    <row r="92" spans="1:13">
      <c r="A92" s="2">
        <v>3</v>
      </c>
      <c r="B92" s="2" t="s">
        <v>26</v>
      </c>
      <c r="C92" s="2" t="s">
        <v>27</v>
      </c>
      <c r="D92" s="6">
        <v>47.5</v>
      </c>
      <c r="E92" s="3"/>
      <c r="F92" s="2">
        <v>1</v>
      </c>
      <c r="G92" s="2" t="s">
        <v>126</v>
      </c>
      <c r="H92" s="2" t="s">
        <v>127</v>
      </c>
      <c r="I92" s="6">
        <v>14</v>
      </c>
      <c r="M92" s="6"/>
    </row>
    <row r="93" spans="1:13">
      <c r="A93" s="2">
        <v>4</v>
      </c>
      <c r="B93" s="2" t="s">
        <v>94</v>
      </c>
      <c r="C93" s="2" t="s">
        <v>95</v>
      </c>
      <c r="D93" s="6">
        <v>43.5</v>
      </c>
      <c r="E93" s="6"/>
      <c r="F93" s="2">
        <v>2</v>
      </c>
      <c r="G93" s="2" t="s">
        <v>128</v>
      </c>
      <c r="H93" s="2" t="s">
        <v>129</v>
      </c>
      <c r="I93" s="6">
        <v>7</v>
      </c>
      <c r="M93" s="6"/>
    </row>
    <row r="94" spans="1:13">
      <c r="A94" s="2">
        <v>5</v>
      </c>
      <c r="B94" s="2" t="s">
        <v>77</v>
      </c>
      <c r="C94" s="2" t="s">
        <v>44</v>
      </c>
      <c r="D94" s="6">
        <v>40.5</v>
      </c>
      <c r="E94" s="6"/>
      <c r="M94" s="6"/>
    </row>
    <row r="95" spans="1:13">
      <c r="A95" s="2">
        <v>6</v>
      </c>
      <c r="B95" s="2" t="s">
        <v>121</v>
      </c>
      <c r="C95" s="2" t="s">
        <v>122</v>
      </c>
      <c r="D95" s="6">
        <v>40</v>
      </c>
      <c r="E95" s="6"/>
      <c r="I95" s="6"/>
      <c r="M95" s="6"/>
    </row>
    <row r="96" spans="1:13">
      <c r="B96" s="2" t="s">
        <v>83</v>
      </c>
      <c r="C96" s="2" t="s">
        <v>84</v>
      </c>
      <c r="D96" s="6">
        <v>11</v>
      </c>
      <c r="E96" s="6"/>
      <c r="G96" s="31" t="s">
        <v>130</v>
      </c>
      <c r="H96" s="3"/>
      <c r="I96" s="3"/>
      <c r="M96" s="6"/>
    </row>
    <row r="97" spans="1:13">
      <c r="E97" s="6"/>
      <c r="F97" s="3"/>
      <c r="G97" s="5" t="s">
        <v>4</v>
      </c>
      <c r="H97" s="5" t="s">
        <v>5</v>
      </c>
      <c r="I97" s="3" t="s">
        <v>6</v>
      </c>
      <c r="M97" s="6"/>
    </row>
    <row r="98" spans="1:13">
      <c r="E98" s="6"/>
      <c r="F98" s="2">
        <v>1</v>
      </c>
      <c r="G98" s="2" t="s">
        <v>75</v>
      </c>
      <c r="H98" s="2" t="s">
        <v>76</v>
      </c>
      <c r="I98" s="6">
        <v>119.5</v>
      </c>
      <c r="M98" s="6"/>
    </row>
    <row r="99" spans="1:13">
      <c r="B99" s="31" t="s">
        <v>131</v>
      </c>
      <c r="C99" s="3"/>
      <c r="D99" s="3"/>
      <c r="E99" s="6"/>
      <c r="F99" s="2">
        <v>2</v>
      </c>
      <c r="G99" s="2" t="s">
        <v>81</v>
      </c>
      <c r="H99" s="2" t="s">
        <v>82</v>
      </c>
      <c r="I99" s="6">
        <v>105</v>
      </c>
      <c r="M99" s="6"/>
    </row>
    <row r="100" spans="1:13">
      <c r="B100" s="5" t="s">
        <v>4</v>
      </c>
      <c r="C100" s="5" t="s">
        <v>5</v>
      </c>
      <c r="D100" s="3" t="s">
        <v>6</v>
      </c>
      <c r="E100" s="6"/>
      <c r="F100" s="2">
        <v>3</v>
      </c>
      <c r="G100" s="2" t="s">
        <v>72</v>
      </c>
      <c r="H100" s="2" t="s">
        <v>73</v>
      </c>
      <c r="I100" s="6">
        <v>83</v>
      </c>
      <c r="M100" s="6"/>
    </row>
    <row r="101" spans="1:13">
      <c r="A101" s="2">
        <v>1</v>
      </c>
      <c r="B101" s="2" t="s">
        <v>26</v>
      </c>
      <c r="C101" s="2" t="s">
        <v>27</v>
      </c>
      <c r="D101" s="6">
        <v>27</v>
      </c>
      <c r="E101" s="6"/>
      <c r="F101" s="2">
        <v>4</v>
      </c>
      <c r="G101" s="2" t="s">
        <v>87</v>
      </c>
      <c r="H101" s="2" t="s">
        <v>132</v>
      </c>
      <c r="I101" s="6">
        <v>74</v>
      </c>
    </row>
    <row r="102" spans="1:13">
      <c r="A102" s="2">
        <v>2</v>
      </c>
      <c r="B102" s="2" t="s">
        <v>59</v>
      </c>
      <c r="C102" s="2" t="s">
        <v>60</v>
      </c>
      <c r="D102" s="6">
        <v>24</v>
      </c>
      <c r="E102" s="6"/>
      <c r="F102" s="2">
        <v>5</v>
      </c>
      <c r="G102" s="2" t="s">
        <v>106</v>
      </c>
      <c r="H102" s="2" t="s">
        <v>107</v>
      </c>
      <c r="I102" s="6">
        <v>64</v>
      </c>
      <c r="M102" s="6"/>
    </row>
    <row r="103" spans="1:13">
      <c r="A103" s="2">
        <v>3</v>
      </c>
      <c r="B103" s="2" t="s">
        <v>77</v>
      </c>
      <c r="C103" s="2" t="s">
        <v>44</v>
      </c>
      <c r="D103" s="6">
        <v>20</v>
      </c>
      <c r="E103" s="6"/>
      <c r="F103" s="2">
        <v>6</v>
      </c>
      <c r="G103" s="2" t="s">
        <v>133</v>
      </c>
      <c r="H103" s="2" t="s">
        <v>134</v>
      </c>
      <c r="I103" s="6">
        <v>56</v>
      </c>
      <c r="M103" s="6"/>
    </row>
    <row r="104" spans="1:13">
      <c r="A104" s="2">
        <v>4</v>
      </c>
      <c r="B104" s="2" t="s">
        <v>79</v>
      </c>
      <c r="C104" s="2" t="s">
        <v>101</v>
      </c>
      <c r="D104" s="6">
        <v>12</v>
      </c>
      <c r="E104" s="6"/>
      <c r="G104" s="2" t="s">
        <v>108</v>
      </c>
      <c r="H104" s="2" t="s">
        <v>91</v>
      </c>
      <c r="I104" s="6">
        <v>27.5</v>
      </c>
      <c r="M104" s="6"/>
    </row>
    <row r="105" spans="1:13">
      <c r="A105" s="3"/>
      <c r="E105" s="6"/>
      <c r="G105" s="2" t="s">
        <v>126</v>
      </c>
      <c r="H105" s="2" t="s">
        <v>127</v>
      </c>
      <c r="I105" s="6">
        <v>21</v>
      </c>
      <c r="M105" s="6"/>
    </row>
    <row r="106" spans="1:13">
      <c r="E106" s="6"/>
      <c r="G106" s="2" t="s">
        <v>83</v>
      </c>
      <c r="H106" s="2" t="s">
        <v>84</v>
      </c>
      <c r="I106" s="6">
        <v>10.5</v>
      </c>
      <c r="M106" s="6"/>
    </row>
    <row r="107" spans="1:13">
      <c r="B107" s="31" t="s">
        <v>135</v>
      </c>
      <c r="C107" s="3"/>
      <c r="D107" s="3"/>
      <c r="E107" s="6"/>
      <c r="G107" s="2" t="s">
        <v>26</v>
      </c>
      <c r="H107" s="2" t="s">
        <v>27</v>
      </c>
      <c r="I107" s="6">
        <v>1.5</v>
      </c>
    </row>
    <row r="108" spans="1:13">
      <c r="B108" s="5" t="s">
        <v>4</v>
      </c>
      <c r="C108" s="5" t="s">
        <v>5</v>
      </c>
      <c r="D108" s="3" t="s">
        <v>6</v>
      </c>
      <c r="E108" s="6"/>
      <c r="M108" s="6"/>
    </row>
    <row r="109" spans="1:13">
      <c r="A109" s="2">
        <v>1</v>
      </c>
      <c r="B109" s="2" t="s">
        <v>110</v>
      </c>
      <c r="C109" s="2" t="s">
        <v>111</v>
      </c>
      <c r="D109" s="6">
        <v>114</v>
      </c>
      <c r="E109" s="6"/>
    </row>
    <row r="110" spans="1:13">
      <c r="A110" s="2">
        <v>2</v>
      </c>
      <c r="B110" s="2" t="s">
        <v>98</v>
      </c>
      <c r="C110" s="2" t="s">
        <v>99</v>
      </c>
      <c r="D110" s="6">
        <v>103</v>
      </c>
      <c r="E110" s="6"/>
      <c r="G110" s="31" t="s">
        <v>136</v>
      </c>
      <c r="H110" s="3"/>
      <c r="I110" s="3"/>
    </row>
    <row r="111" spans="1:13">
      <c r="A111" s="2">
        <v>3</v>
      </c>
      <c r="B111" s="2" t="s">
        <v>108</v>
      </c>
      <c r="C111" s="2" t="s">
        <v>91</v>
      </c>
      <c r="D111" s="6">
        <v>97</v>
      </c>
      <c r="E111" s="6"/>
      <c r="G111" s="5" t="s">
        <v>4</v>
      </c>
      <c r="H111" s="5" t="s">
        <v>5</v>
      </c>
      <c r="I111" s="3" t="s">
        <v>6</v>
      </c>
    </row>
    <row r="112" spans="1:13">
      <c r="A112" s="2">
        <v>4</v>
      </c>
      <c r="B112" s="2" t="s">
        <v>72</v>
      </c>
      <c r="C112" s="2" t="s">
        <v>73</v>
      </c>
      <c r="D112" s="6">
        <v>83</v>
      </c>
      <c r="E112" s="6"/>
      <c r="F112" s="2">
        <v>1</v>
      </c>
      <c r="G112" s="2" t="s">
        <v>31</v>
      </c>
      <c r="H112" s="2" t="s">
        <v>137</v>
      </c>
      <c r="I112" s="6">
        <v>12</v>
      </c>
    </row>
    <row r="113" spans="1:13">
      <c r="A113" s="2">
        <v>5</v>
      </c>
      <c r="B113" s="2" t="s">
        <v>118</v>
      </c>
      <c r="C113" s="2" t="s">
        <v>113</v>
      </c>
      <c r="D113" s="6">
        <v>60.5</v>
      </c>
      <c r="E113" s="6"/>
      <c r="I113" s="6"/>
    </row>
    <row r="114" spans="1:13">
      <c r="A114" s="2">
        <v>6</v>
      </c>
      <c r="B114" s="2" t="s">
        <v>106</v>
      </c>
      <c r="C114" s="2" t="s">
        <v>107</v>
      </c>
      <c r="D114" s="6">
        <v>57.5</v>
      </c>
      <c r="E114" s="6"/>
      <c r="I114" s="6"/>
    </row>
    <row r="115" spans="1:13">
      <c r="B115" s="2" t="s">
        <v>83</v>
      </c>
      <c r="C115" s="2" t="s">
        <v>84</v>
      </c>
      <c r="D115" s="6">
        <v>3.5</v>
      </c>
      <c r="E115" s="6"/>
      <c r="G115" s="31" t="s">
        <v>138</v>
      </c>
      <c r="H115" s="3"/>
      <c r="I115" s="3"/>
    </row>
    <row r="116" spans="1:13">
      <c r="E116" s="6"/>
      <c r="G116" s="5" t="s">
        <v>4</v>
      </c>
      <c r="H116" s="5" t="s">
        <v>5</v>
      </c>
      <c r="I116" s="3" t="s">
        <v>6</v>
      </c>
    </row>
    <row r="117" spans="1:13">
      <c r="B117" s="31" t="s">
        <v>139</v>
      </c>
      <c r="C117" s="3"/>
      <c r="D117" s="3"/>
      <c r="E117" s="6"/>
      <c r="F117" s="2">
        <v>1</v>
      </c>
      <c r="G117" s="2" t="s">
        <v>26</v>
      </c>
      <c r="H117" s="2" t="s">
        <v>27</v>
      </c>
      <c r="I117" s="6">
        <v>25</v>
      </c>
    </row>
    <row r="118" spans="1:13">
      <c r="B118" s="5" t="s">
        <v>4</v>
      </c>
      <c r="C118" s="5" t="s">
        <v>5</v>
      </c>
      <c r="D118" s="3" t="s">
        <v>6</v>
      </c>
      <c r="E118" s="6"/>
    </row>
    <row r="119" spans="1:13">
      <c r="A119" s="2">
        <v>1</v>
      </c>
      <c r="B119" s="2" t="s">
        <v>81</v>
      </c>
      <c r="C119" s="2" t="s">
        <v>82</v>
      </c>
      <c r="D119" s="6">
        <v>61</v>
      </c>
      <c r="E119" s="6"/>
    </row>
    <row r="120" spans="1:13">
      <c r="A120" s="2">
        <v>2</v>
      </c>
      <c r="B120" s="2" t="s">
        <v>102</v>
      </c>
      <c r="C120" s="2" t="s">
        <v>140</v>
      </c>
      <c r="D120" s="6">
        <v>47</v>
      </c>
      <c r="E120" s="6"/>
      <c r="G120" s="31" t="s">
        <v>141</v>
      </c>
      <c r="H120" s="3"/>
      <c r="I120" s="3"/>
    </row>
    <row r="121" spans="1:13">
      <c r="A121" s="2">
        <v>3</v>
      </c>
      <c r="B121" s="2" t="s">
        <v>28</v>
      </c>
      <c r="C121" s="2" t="s">
        <v>123</v>
      </c>
      <c r="D121" s="6">
        <v>44</v>
      </c>
      <c r="E121" s="6"/>
      <c r="G121" s="5" t="s">
        <v>4</v>
      </c>
      <c r="H121" s="5" t="s">
        <v>5</v>
      </c>
      <c r="I121" s="3" t="s">
        <v>6</v>
      </c>
    </row>
    <row r="122" spans="1:13">
      <c r="A122" s="2">
        <v>4</v>
      </c>
      <c r="B122" s="2" t="s">
        <v>94</v>
      </c>
      <c r="C122" s="2" t="s">
        <v>95</v>
      </c>
      <c r="D122" s="6">
        <v>38</v>
      </c>
      <c r="E122" s="6"/>
      <c r="F122" s="2">
        <v>1</v>
      </c>
      <c r="G122" s="2" t="s">
        <v>75</v>
      </c>
      <c r="H122" s="2" t="s">
        <v>76</v>
      </c>
      <c r="I122" s="6">
        <v>149</v>
      </c>
    </row>
    <row r="123" spans="1:13">
      <c r="A123" s="2">
        <v>5</v>
      </c>
      <c r="B123" s="2" t="s">
        <v>121</v>
      </c>
      <c r="C123" s="2" t="s">
        <v>122</v>
      </c>
      <c r="D123" s="6">
        <v>29</v>
      </c>
      <c r="E123" s="3"/>
      <c r="F123" s="2">
        <v>2</v>
      </c>
      <c r="G123" s="2" t="s">
        <v>106</v>
      </c>
      <c r="H123" s="2" t="s">
        <v>107</v>
      </c>
      <c r="I123" s="6">
        <v>148</v>
      </c>
      <c r="M123" s="6"/>
    </row>
    <row r="124" spans="1:13">
      <c r="E124" s="6"/>
      <c r="F124" s="2">
        <v>3</v>
      </c>
      <c r="G124" s="2" t="s">
        <v>72</v>
      </c>
      <c r="H124" s="2" t="s">
        <v>73</v>
      </c>
      <c r="I124" s="6">
        <v>128</v>
      </c>
      <c r="M124" s="6"/>
    </row>
    <row r="125" spans="1:13">
      <c r="B125" s="31" t="s">
        <v>142</v>
      </c>
      <c r="C125" s="3"/>
      <c r="D125" s="3"/>
      <c r="E125" s="6"/>
      <c r="F125" s="2">
        <v>4</v>
      </c>
      <c r="G125" s="2" t="s">
        <v>108</v>
      </c>
      <c r="H125" s="2" t="s">
        <v>91</v>
      </c>
      <c r="I125" s="6">
        <v>103</v>
      </c>
      <c r="M125" s="6"/>
    </row>
    <row r="126" spans="1:13">
      <c r="B126" s="5" t="s">
        <v>4</v>
      </c>
      <c r="C126" s="5" t="s">
        <v>5</v>
      </c>
      <c r="D126" s="3" t="s">
        <v>6</v>
      </c>
      <c r="E126" s="6"/>
      <c r="F126" s="2">
        <v>5</v>
      </c>
      <c r="G126" s="2" t="s">
        <v>110</v>
      </c>
      <c r="H126" s="2" t="s">
        <v>111</v>
      </c>
      <c r="I126" s="6">
        <v>66</v>
      </c>
      <c r="M126" s="6"/>
    </row>
    <row r="127" spans="1:13">
      <c r="A127" s="2">
        <v>1</v>
      </c>
      <c r="B127" s="2" t="s">
        <v>143</v>
      </c>
      <c r="C127" s="2" t="s">
        <v>144</v>
      </c>
      <c r="D127" s="6">
        <v>51</v>
      </c>
      <c r="E127" s="6"/>
      <c r="F127" s="2">
        <v>6</v>
      </c>
      <c r="G127" s="2" t="s">
        <v>98</v>
      </c>
      <c r="H127" s="2" t="s">
        <v>99</v>
      </c>
      <c r="I127" s="6">
        <v>49.5</v>
      </c>
    </row>
    <row r="128" spans="1:13">
      <c r="A128" s="2">
        <v>2</v>
      </c>
      <c r="B128" s="2" t="s">
        <v>145</v>
      </c>
      <c r="C128" s="2" t="s">
        <v>99</v>
      </c>
      <c r="D128" s="6">
        <v>39</v>
      </c>
      <c r="E128" s="6"/>
      <c r="G128" s="2" t="s">
        <v>133</v>
      </c>
      <c r="H128" s="2" t="s">
        <v>134</v>
      </c>
      <c r="I128" s="6">
        <v>37.5</v>
      </c>
    </row>
    <row r="129" spans="1:9">
      <c r="A129" s="2">
        <v>3</v>
      </c>
      <c r="B129" s="2" t="s">
        <v>87</v>
      </c>
      <c r="C129" s="2" t="s">
        <v>100</v>
      </c>
      <c r="D129" s="6">
        <v>35.5</v>
      </c>
      <c r="E129" s="6"/>
      <c r="G129" s="2" t="s">
        <v>146</v>
      </c>
      <c r="H129" s="2" t="s">
        <v>113</v>
      </c>
      <c r="I129" s="6">
        <v>11</v>
      </c>
    </row>
    <row r="130" spans="1:9">
      <c r="E130" s="6"/>
    </row>
    <row r="131" spans="1:9">
      <c r="E131" s="6"/>
    </row>
    <row r="132" spans="1:9">
      <c r="B132" s="31" t="s">
        <v>147</v>
      </c>
      <c r="C132" s="3"/>
      <c r="D132" s="3"/>
      <c r="E132" s="6"/>
      <c r="G132" s="31" t="s">
        <v>148</v>
      </c>
      <c r="H132" s="3"/>
      <c r="I132" s="3"/>
    </row>
    <row r="133" spans="1:9">
      <c r="B133" s="5" t="s">
        <v>4</v>
      </c>
      <c r="C133" s="5" t="s">
        <v>5</v>
      </c>
      <c r="D133" s="3" t="s">
        <v>6</v>
      </c>
      <c r="E133" s="6"/>
      <c r="G133" s="5" t="s">
        <v>4</v>
      </c>
      <c r="H133" s="5" t="s">
        <v>5</v>
      </c>
      <c r="I133" s="3" t="s">
        <v>6</v>
      </c>
    </row>
    <row r="134" spans="1:9">
      <c r="A134" s="2">
        <v>1</v>
      </c>
      <c r="B134" s="8" t="s">
        <v>31</v>
      </c>
      <c r="C134" s="8" t="s">
        <v>137</v>
      </c>
      <c r="D134" s="9">
        <v>12</v>
      </c>
      <c r="E134" s="6"/>
      <c r="F134" s="2">
        <v>1</v>
      </c>
      <c r="G134" s="2" t="s">
        <v>81</v>
      </c>
      <c r="H134" s="2" t="s">
        <v>82</v>
      </c>
      <c r="I134" s="6">
        <v>70</v>
      </c>
    </row>
    <row r="135" spans="1:9">
      <c r="E135" s="6"/>
      <c r="F135" s="2">
        <v>2</v>
      </c>
      <c r="G135" s="2" t="s">
        <v>17</v>
      </c>
      <c r="H135" s="2" t="s">
        <v>66</v>
      </c>
      <c r="I135" s="6">
        <v>43.5</v>
      </c>
    </row>
    <row r="136" spans="1:9">
      <c r="E136" s="6"/>
      <c r="F136" s="2">
        <v>3</v>
      </c>
      <c r="G136" s="2" t="s">
        <v>28</v>
      </c>
      <c r="H136" s="2" t="s">
        <v>123</v>
      </c>
      <c r="I136" s="6">
        <v>36</v>
      </c>
    </row>
    <row r="137" spans="1:9">
      <c r="B137" s="31" t="s">
        <v>149</v>
      </c>
      <c r="C137" s="3"/>
      <c r="D137" s="3"/>
      <c r="E137" s="6"/>
      <c r="F137" s="2">
        <v>4</v>
      </c>
      <c r="G137" s="2" t="s">
        <v>94</v>
      </c>
      <c r="H137" s="2" t="s">
        <v>95</v>
      </c>
      <c r="I137" s="6">
        <v>24.5</v>
      </c>
    </row>
    <row r="138" spans="1:9">
      <c r="B138" s="5" t="s">
        <v>4</v>
      </c>
      <c r="C138" s="5" t="s">
        <v>5</v>
      </c>
      <c r="D138" s="3" t="s">
        <v>6</v>
      </c>
      <c r="E138" s="6"/>
      <c r="F138" s="2">
        <v>5</v>
      </c>
      <c r="G138" s="2" t="s">
        <v>9</v>
      </c>
      <c r="H138" s="2" t="s">
        <v>10</v>
      </c>
      <c r="I138" s="6">
        <v>23</v>
      </c>
    </row>
    <row r="139" spans="1:9">
      <c r="A139" s="2">
        <v>1</v>
      </c>
      <c r="B139" s="2" t="s">
        <v>26</v>
      </c>
      <c r="C139" s="2" t="s">
        <v>27</v>
      </c>
      <c r="D139" s="6">
        <v>22</v>
      </c>
      <c r="E139" s="6"/>
      <c r="F139" s="2">
        <v>6</v>
      </c>
      <c r="G139" s="2" t="s">
        <v>19</v>
      </c>
      <c r="H139" s="2" t="s">
        <v>20</v>
      </c>
      <c r="I139" s="6">
        <v>7.5</v>
      </c>
    </row>
    <row r="140" spans="1:9">
      <c r="E140" s="6"/>
    </row>
    <row r="141" spans="1:9">
      <c r="E141" s="6"/>
    </row>
    <row r="142" spans="1:9">
      <c r="B142" s="31" t="s">
        <v>150</v>
      </c>
      <c r="C142" s="3"/>
      <c r="D142" s="3"/>
      <c r="E142" s="6"/>
      <c r="G142" s="31" t="s">
        <v>151</v>
      </c>
      <c r="H142" s="3"/>
      <c r="I142" s="3"/>
    </row>
    <row r="143" spans="1:9">
      <c r="B143" s="5" t="s">
        <v>4</v>
      </c>
      <c r="C143" s="5" t="s">
        <v>5</v>
      </c>
      <c r="D143" s="3" t="s">
        <v>6</v>
      </c>
      <c r="E143" s="6"/>
      <c r="G143" s="5" t="s">
        <v>4</v>
      </c>
      <c r="H143" s="5" t="s">
        <v>5</v>
      </c>
      <c r="I143" s="3" t="s">
        <v>6</v>
      </c>
    </row>
    <row r="144" spans="1:9">
      <c r="A144" s="2">
        <v>1</v>
      </c>
      <c r="B144" s="2" t="s">
        <v>106</v>
      </c>
      <c r="C144" s="2" t="s">
        <v>107</v>
      </c>
      <c r="D144" s="6">
        <v>143.5</v>
      </c>
      <c r="E144" s="6"/>
      <c r="F144" s="2">
        <v>1</v>
      </c>
      <c r="G144" s="2" t="s">
        <v>126</v>
      </c>
      <c r="H144" s="2" t="s">
        <v>127</v>
      </c>
      <c r="I144" s="6">
        <v>16.5</v>
      </c>
    </row>
    <row r="145" spans="1:9">
      <c r="A145" s="2">
        <v>2</v>
      </c>
      <c r="B145" s="2" t="s">
        <v>75</v>
      </c>
      <c r="C145" s="2" t="s">
        <v>76</v>
      </c>
      <c r="D145" s="6">
        <v>111</v>
      </c>
      <c r="E145" s="6"/>
    </row>
    <row r="146" spans="1:9">
      <c r="A146" s="2">
        <v>3</v>
      </c>
      <c r="B146" s="2" t="s">
        <v>108</v>
      </c>
      <c r="C146" s="2" t="s">
        <v>91</v>
      </c>
      <c r="D146" s="6">
        <v>106.5</v>
      </c>
      <c r="E146" s="6"/>
    </row>
    <row r="147" spans="1:9">
      <c r="A147" s="2">
        <v>4</v>
      </c>
      <c r="B147" s="2" t="s">
        <v>72</v>
      </c>
      <c r="C147" s="2" t="s">
        <v>73</v>
      </c>
      <c r="D147" s="6">
        <v>90</v>
      </c>
      <c r="E147" s="6"/>
      <c r="G147" s="31" t="s">
        <v>152</v>
      </c>
      <c r="H147" s="3"/>
      <c r="I147" s="3"/>
    </row>
    <row r="148" spans="1:9">
      <c r="A148" s="2">
        <v>5</v>
      </c>
      <c r="B148" s="2" t="s">
        <v>110</v>
      </c>
      <c r="C148" s="2" t="s">
        <v>111</v>
      </c>
      <c r="D148" s="6">
        <v>52.5</v>
      </c>
      <c r="E148" s="6"/>
      <c r="G148" s="5" t="s">
        <v>4</v>
      </c>
      <c r="H148" s="5" t="s">
        <v>5</v>
      </c>
      <c r="I148" s="3" t="s">
        <v>6</v>
      </c>
    </row>
    <row r="149" spans="1:9">
      <c r="A149" s="2">
        <v>6</v>
      </c>
      <c r="B149" s="2" t="s">
        <v>98</v>
      </c>
      <c r="C149" s="2" t="s">
        <v>99</v>
      </c>
      <c r="D149" s="6">
        <v>52</v>
      </c>
      <c r="E149" s="6"/>
      <c r="F149" s="2">
        <v>1</v>
      </c>
      <c r="G149" s="2" t="s">
        <v>75</v>
      </c>
      <c r="H149" s="2" t="s">
        <v>153</v>
      </c>
      <c r="I149" s="6">
        <v>79</v>
      </c>
    </row>
    <row r="150" spans="1:9">
      <c r="B150" s="2" t="s">
        <v>154</v>
      </c>
      <c r="C150" s="2" t="s">
        <v>134</v>
      </c>
      <c r="D150" s="6">
        <v>50</v>
      </c>
      <c r="E150" s="6"/>
      <c r="F150" s="2">
        <v>2</v>
      </c>
      <c r="G150" s="2" t="s">
        <v>106</v>
      </c>
      <c r="H150" s="2" t="s">
        <v>107</v>
      </c>
      <c r="I150" s="6">
        <v>77</v>
      </c>
    </row>
    <row r="151" spans="1:9">
      <c r="B151" s="2" t="s">
        <v>118</v>
      </c>
      <c r="C151" s="2" t="s">
        <v>113</v>
      </c>
      <c r="D151" s="6">
        <v>19</v>
      </c>
      <c r="E151" s="6"/>
      <c r="F151" s="2">
        <v>3</v>
      </c>
      <c r="G151" s="2" t="s">
        <v>155</v>
      </c>
      <c r="H151" s="2" t="s">
        <v>115</v>
      </c>
      <c r="I151" s="6">
        <v>42</v>
      </c>
    </row>
    <row r="152" spans="1:9">
      <c r="B152" s="2" t="s">
        <v>83</v>
      </c>
      <c r="C152" s="2" t="s">
        <v>84</v>
      </c>
      <c r="D152" s="6">
        <v>17</v>
      </c>
      <c r="E152" s="3"/>
      <c r="F152" s="2">
        <v>4</v>
      </c>
      <c r="G152" s="2" t="s">
        <v>59</v>
      </c>
      <c r="H152" s="2" t="s">
        <v>60</v>
      </c>
      <c r="I152" s="6">
        <v>26</v>
      </c>
    </row>
    <row r="153" spans="1:9">
      <c r="B153" s="2" t="s">
        <v>114</v>
      </c>
      <c r="C153" s="2" t="s">
        <v>115</v>
      </c>
      <c r="D153" s="6">
        <v>7</v>
      </c>
      <c r="E153" s="3"/>
      <c r="F153" s="2">
        <v>4</v>
      </c>
      <c r="G153" s="2" t="s">
        <v>98</v>
      </c>
      <c r="H153" s="2" t="s">
        <v>156</v>
      </c>
      <c r="I153" s="6">
        <v>26</v>
      </c>
    </row>
    <row r="154" spans="1:9">
      <c r="E154" s="6"/>
    </row>
    <row r="155" spans="1:9">
      <c r="E155" s="6"/>
    </row>
    <row r="156" spans="1:9">
      <c r="E156" s="6"/>
    </row>
    <row r="157" spans="1:9">
      <c r="E157" s="6"/>
    </row>
    <row r="158" spans="1:9">
      <c r="B158" s="15" t="s">
        <v>157</v>
      </c>
      <c r="E158" s="6"/>
    </row>
    <row r="159" spans="1:9">
      <c r="B159" s="15" t="s">
        <v>158</v>
      </c>
      <c r="E159" s="6"/>
    </row>
    <row r="160" spans="1:9">
      <c r="E160" s="6"/>
    </row>
    <row r="161" spans="5:9">
      <c r="E161" s="6"/>
    </row>
    <row r="162" spans="5:9">
      <c r="E162" s="6"/>
    </row>
    <row r="163" spans="5:9">
      <c r="E163" s="6"/>
    </row>
    <row r="164" spans="5:9">
      <c r="E164" s="3"/>
      <c r="F164" s="3"/>
    </row>
    <row r="165" spans="5:9">
      <c r="E165" s="3"/>
    </row>
    <row r="166" spans="5:9">
      <c r="E166" s="3"/>
    </row>
    <row r="167" spans="5:9">
      <c r="E167" s="3"/>
    </row>
    <row r="168" spans="5:9">
      <c r="E168" s="3"/>
    </row>
    <row r="169" spans="5:9">
      <c r="E169" s="3"/>
    </row>
    <row r="170" spans="5:9">
      <c r="E170" s="6"/>
    </row>
    <row r="171" spans="5:9">
      <c r="E171" s="6"/>
      <c r="I171" s="6"/>
    </row>
    <row r="172" spans="5:9">
      <c r="E172" s="6"/>
      <c r="I172" s="6"/>
    </row>
    <row r="173" spans="5:9">
      <c r="E173" s="6"/>
      <c r="I173" s="6"/>
    </row>
    <row r="174" spans="5:9">
      <c r="E174" s="6"/>
      <c r="I174" s="6"/>
    </row>
    <row r="175" spans="5:9">
      <c r="E175" s="6"/>
    </row>
    <row r="176" spans="5:9">
      <c r="E176" s="6"/>
    </row>
    <row r="177" spans="4:5">
      <c r="E177" s="6"/>
    </row>
    <row r="178" spans="4:5">
      <c r="D178" s="6"/>
      <c r="E178" s="6"/>
    </row>
    <row r="179" spans="4:5">
      <c r="D179" s="6"/>
      <c r="E179" s="6"/>
    </row>
    <row r="180" spans="4:5">
      <c r="D180" s="6"/>
      <c r="E180" s="6"/>
    </row>
    <row r="181" spans="4:5">
      <c r="D181" s="6"/>
      <c r="E181" s="6"/>
    </row>
    <row r="182" spans="4:5">
      <c r="D182" s="6"/>
      <c r="E182" s="6"/>
    </row>
    <row r="183" spans="4:5">
      <c r="E183" s="6"/>
    </row>
    <row r="184" spans="4:5">
      <c r="E184" s="6"/>
    </row>
    <row r="185" spans="4:5">
      <c r="E185" s="6"/>
    </row>
    <row r="186" spans="4:5">
      <c r="E186" s="6"/>
    </row>
    <row r="187" spans="4:5">
      <c r="E187" s="6"/>
    </row>
    <row r="188" spans="4:5">
      <c r="E188" s="6"/>
    </row>
    <row r="189" spans="4:5">
      <c r="E189" s="6"/>
    </row>
    <row r="190" spans="4:5">
      <c r="E190" s="6"/>
    </row>
    <row r="193" spans="4:5">
      <c r="E193" s="6"/>
    </row>
    <row r="194" spans="4:5">
      <c r="E194" s="6"/>
    </row>
    <row r="195" spans="4:5">
      <c r="D195" s="6"/>
      <c r="E195" s="6"/>
    </row>
    <row r="196" spans="4:5">
      <c r="D196" s="6"/>
      <c r="E196" s="6"/>
    </row>
    <row r="197" spans="4:5">
      <c r="D197" s="6"/>
      <c r="E197" s="6"/>
    </row>
    <row r="198" spans="4:5">
      <c r="D198" s="6"/>
      <c r="E198" s="6"/>
    </row>
    <row r="199" spans="4:5">
      <c r="D199" s="6"/>
      <c r="E199" s="6"/>
    </row>
    <row r="200" spans="4:5">
      <c r="D200" s="6"/>
      <c r="E200" s="6"/>
    </row>
    <row r="201" spans="4:5">
      <c r="D201" s="6"/>
      <c r="E201" s="6"/>
    </row>
    <row r="202" spans="4:5">
      <c r="D202" s="6"/>
      <c r="E202" s="6"/>
    </row>
    <row r="203" spans="4:5">
      <c r="D203" s="6"/>
      <c r="E203" s="6"/>
    </row>
    <row r="204" spans="4:5">
      <c r="E204" s="6"/>
    </row>
    <row r="205" spans="4:5">
      <c r="E205" s="6"/>
    </row>
    <row r="206" spans="4:5">
      <c r="E206" s="6"/>
    </row>
    <row r="207" spans="4:5">
      <c r="E207" s="6"/>
    </row>
    <row r="208" spans="4:5">
      <c r="E208" s="6"/>
    </row>
    <row r="209" spans="5:9">
      <c r="E209" s="6"/>
    </row>
    <row r="210" spans="5:9">
      <c r="E210" s="6"/>
    </row>
    <row r="211" spans="5:9">
      <c r="E211" s="6"/>
    </row>
    <row r="212" spans="5:9">
      <c r="E212" s="6"/>
    </row>
    <row r="213" spans="5:9">
      <c r="E213" s="6"/>
      <c r="I213" s="6"/>
    </row>
    <row r="214" spans="5:9">
      <c r="E214" s="6"/>
      <c r="I214" s="6"/>
    </row>
    <row r="215" spans="5:9">
      <c r="E215" s="6"/>
      <c r="I215" s="6"/>
    </row>
    <row r="216" spans="5:9">
      <c r="E216" s="6"/>
      <c r="I216" s="6"/>
    </row>
    <row r="217" spans="5:9">
      <c r="E217" s="6"/>
      <c r="I217" s="6"/>
    </row>
    <row r="218" spans="5:9">
      <c r="E218" s="6"/>
      <c r="I218" s="6"/>
    </row>
    <row r="219" spans="5:9">
      <c r="E219" s="6"/>
      <c r="I219" s="6"/>
    </row>
    <row r="220" spans="5:9">
      <c r="E220" s="6"/>
      <c r="I220" s="6"/>
    </row>
    <row r="221" spans="5:9">
      <c r="E221" s="6"/>
      <c r="I221" s="6"/>
    </row>
    <row r="222" spans="5:9">
      <c r="E222" s="6"/>
    </row>
    <row r="223" spans="5:9">
      <c r="E223" s="6"/>
    </row>
    <row r="224" spans="5:9">
      <c r="E224" s="6"/>
    </row>
    <row r="225" spans="4:9">
      <c r="E225" s="6"/>
    </row>
    <row r="226" spans="4:9">
      <c r="E226" s="6"/>
    </row>
    <row r="227" spans="4:9">
      <c r="E227" s="6"/>
    </row>
    <row r="228" spans="4:9">
      <c r="E228" s="6"/>
    </row>
    <row r="229" spans="4:9">
      <c r="E229" s="3"/>
    </row>
    <row r="230" spans="4:9">
      <c r="E230" s="6"/>
    </row>
    <row r="231" spans="4:9">
      <c r="D231" s="13"/>
      <c r="E231" s="6"/>
    </row>
    <row r="232" spans="4:9">
      <c r="D232" s="13"/>
      <c r="E232" s="6"/>
      <c r="I232" s="6"/>
    </row>
    <row r="233" spans="4:9">
      <c r="D233" s="13"/>
      <c r="E233" s="6"/>
      <c r="I233" s="6"/>
    </row>
    <row r="234" spans="4:9">
      <c r="E234" s="6"/>
      <c r="I234" s="6"/>
    </row>
    <row r="235" spans="4:9">
      <c r="E235" s="6"/>
    </row>
    <row r="236" spans="4:9">
      <c r="E236" s="6"/>
    </row>
    <row r="237" spans="4:9">
      <c r="E237" s="6"/>
    </row>
    <row r="238" spans="4:9">
      <c r="E238" s="6"/>
    </row>
    <row r="239" spans="4:9">
      <c r="D239" s="6"/>
      <c r="E239" s="6"/>
    </row>
    <row r="240" spans="4:9">
      <c r="D240" s="6"/>
      <c r="E240" s="6"/>
    </row>
    <row r="241" spans="4:9">
      <c r="E241" s="6"/>
    </row>
    <row r="242" spans="4:9">
      <c r="D242" s="6"/>
      <c r="E242" s="6"/>
    </row>
    <row r="243" spans="4:9">
      <c r="D243" s="6"/>
      <c r="E243" s="6"/>
    </row>
    <row r="244" spans="4:9">
      <c r="D244" s="6"/>
      <c r="E244" s="6"/>
    </row>
    <row r="245" spans="4:9">
      <c r="E245" s="6"/>
      <c r="I245" s="6"/>
    </row>
    <row r="246" spans="4:9">
      <c r="E246" s="6"/>
      <c r="I246" s="6"/>
    </row>
    <row r="247" spans="4:9">
      <c r="E247" s="6"/>
      <c r="I247" s="6"/>
    </row>
    <row r="248" spans="4:9">
      <c r="E248" s="6"/>
      <c r="I248" s="6"/>
    </row>
    <row r="249" spans="4:9">
      <c r="E249" s="6"/>
      <c r="I249" s="6"/>
    </row>
    <row r="250" spans="4:9">
      <c r="E250" s="6"/>
    </row>
    <row r="251" spans="4:9">
      <c r="E251" s="6"/>
    </row>
    <row r="252" spans="4:9">
      <c r="E252" s="6"/>
    </row>
    <row r="253" spans="4:9">
      <c r="E253" s="6"/>
    </row>
    <row r="254" spans="4:9">
      <c r="D254" s="6"/>
      <c r="E254" s="6"/>
    </row>
    <row r="255" spans="4:9">
      <c r="E255" s="6"/>
    </row>
    <row r="256" spans="4:9">
      <c r="E256" s="6"/>
    </row>
    <row r="257" spans="4:5">
      <c r="E257" s="6"/>
    </row>
    <row r="258" spans="4:5">
      <c r="E258" s="6"/>
    </row>
    <row r="259" spans="4:5">
      <c r="E259" s="6"/>
    </row>
    <row r="260" spans="4:5">
      <c r="E260" s="6"/>
    </row>
    <row r="261" spans="4:5">
      <c r="E261" s="6"/>
    </row>
    <row r="262" spans="4:5">
      <c r="E262" s="6"/>
    </row>
    <row r="263" spans="4:5">
      <c r="E263" s="6"/>
    </row>
    <row r="264" spans="4:5">
      <c r="E264" s="6"/>
    </row>
    <row r="265" spans="4:5">
      <c r="E265" s="6"/>
    </row>
    <row r="269" spans="4:5">
      <c r="D269" s="6"/>
    </row>
    <row r="270" spans="4:5">
      <c r="D270" s="6"/>
    </row>
    <row r="271" spans="4:5">
      <c r="D271" s="6"/>
    </row>
    <row r="272" spans="4:5">
      <c r="D272" s="6"/>
    </row>
    <row r="273" spans="2:4">
      <c r="D273" s="6"/>
    </row>
    <row r="274" spans="2:4">
      <c r="D274" s="6"/>
    </row>
    <row r="275" spans="2:4">
      <c r="D275" s="6"/>
    </row>
    <row r="276" spans="2:4">
      <c r="D276" s="6"/>
    </row>
    <row r="277" spans="2:4">
      <c r="B277" s="15"/>
      <c r="D277" s="6"/>
    </row>
    <row r="278" spans="2:4">
      <c r="B278" s="15"/>
      <c r="C278" s="15"/>
      <c r="D278" s="6"/>
    </row>
  </sheetData>
  <phoneticPr fontId="0" type="noConversion"/>
  <pageMargins left="0.75" right="0.75" top="0.5" bottom="0.5" header="0.5" footer="0.5"/>
  <pageSetup scale="7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6"/>
  <sheetViews>
    <sheetView topLeftCell="A203" zoomScale="85" workbookViewId="0">
      <pane xSplit="4" topLeftCell="E1" activePane="topRight" state="frozen"/>
      <selection pane="topRight" activeCell="C211" sqref="C211"/>
    </sheetView>
  </sheetViews>
  <sheetFormatPr defaultRowHeight="15"/>
  <cols>
    <col min="1" max="1" width="3.7109375" customWidth="1"/>
    <col min="2" max="2" width="18.7109375" customWidth="1"/>
    <col min="3" max="3" width="24.5703125" customWidth="1"/>
    <col min="5" max="5" width="4.140625" customWidth="1"/>
    <col min="18" max="20" width="9" style="21" customWidth="1"/>
  </cols>
  <sheetData>
    <row r="1" spans="1:21" ht="20.25">
      <c r="C1" s="1" t="s">
        <v>0</v>
      </c>
    </row>
    <row r="2" spans="1:21">
      <c r="C2" s="8"/>
      <c r="D2" s="3" t="s">
        <v>159</v>
      </c>
    </row>
    <row r="3" spans="1:21">
      <c r="C3" s="8"/>
      <c r="D3" s="3"/>
      <c r="K3" t="s">
        <v>160</v>
      </c>
      <c r="L3" t="s">
        <v>161</v>
      </c>
      <c r="T3" s="21" t="s">
        <v>162</v>
      </c>
      <c r="U3" t="s">
        <v>163</v>
      </c>
    </row>
    <row r="4" spans="1:21">
      <c r="G4" s="33">
        <v>40306</v>
      </c>
      <c r="H4" s="34">
        <v>40307</v>
      </c>
      <c r="I4" s="33">
        <v>40327</v>
      </c>
      <c r="J4" s="33">
        <v>40328</v>
      </c>
      <c r="K4" s="33">
        <v>40335</v>
      </c>
      <c r="L4" s="33">
        <v>40335</v>
      </c>
      <c r="M4" s="33">
        <v>40355</v>
      </c>
      <c r="N4" s="33">
        <v>40356</v>
      </c>
      <c r="O4" s="33">
        <v>40376</v>
      </c>
      <c r="P4" s="33">
        <v>40377</v>
      </c>
      <c r="Q4" s="33">
        <v>40405</v>
      </c>
      <c r="R4" s="35">
        <v>40411</v>
      </c>
      <c r="S4" s="35">
        <v>40412</v>
      </c>
      <c r="T4" s="35">
        <v>40419</v>
      </c>
      <c r="U4" s="18">
        <v>40419</v>
      </c>
    </row>
    <row r="6" spans="1:21">
      <c r="A6" s="2"/>
      <c r="B6" s="11" t="s">
        <v>93</v>
      </c>
      <c r="C6" s="3"/>
      <c r="D6" s="3"/>
      <c r="F6" t="s">
        <v>164</v>
      </c>
      <c r="H6">
        <v>1</v>
      </c>
      <c r="I6">
        <v>4</v>
      </c>
      <c r="J6">
        <v>5</v>
      </c>
      <c r="K6">
        <v>5</v>
      </c>
      <c r="L6">
        <v>5</v>
      </c>
      <c r="M6">
        <v>4</v>
      </c>
      <c r="N6">
        <v>5</v>
      </c>
      <c r="O6">
        <v>6</v>
      </c>
      <c r="P6">
        <v>6</v>
      </c>
      <c r="Q6">
        <v>4</v>
      </c>
      <c r="R6" s="21">
        <v>4</v>
      </c>
      <c r="S6" s="21">
        <v>2</v>
      </c>
      <c r="T6" s="21">
        <v>7</v>
      </c>
      <c r="U6">
        <v>7</v>
      </c>
    </row>
    <row r="7" spans="1:21">
      <c r="A7" s="2"/>
      <c r="B7" s="5" t="s">
        <v>4</v>
      </c>
      <c r="C7" s="5" t="s">
        <v>5</v>
      </c>
      <c r="D7" s="3" t="s">
        <v>6</v>
      </c>
      <c r="Q7">
        <f>3+2</f>
        <v>5</v>
      </c>
    </row>
    <row r="8" spans="1:21" s="19" customFormat="1">
      <c r="B8" s="19" t="s">
        <v>165</v>
      </c>
      <c r="D8" s="19">
        <f>SUM(G8:U8)</f>
        <v>23.5</v>
      </c>
      <c r="H8" s="19">
        <v>1</v>
      </c>
      <c r="J8" s="19">
        <v>4</v>
      </c>
      <c r="O8" s="19">
        <v>3</v>
      </c>
      <c r="P8" s="19">
        <v>2</v>
      </c>
      <c r="R8" s="19">
        <v>2</v>
      </c>
      <c r="T8" s="19">
        <f>5+0.5</f>
        <v>5.5</v>
      </c>
      <c r="U8" s="19">
        <f>4+2</f>
        <v>6</v>
      </c>
    </row>
    <row r="9" spans="1:21" s="19" customFormat="1">
      <c r="B9" s="19" t="s">
        <v>116</v>
      </c>
      <c r="C9" s="19" t="s">
        <v>117</v>
      </c>
      <c r="D9" s="19">
        <f t="shared" ref="D9:D21" si="0">SUM(G9:U9)</f>
        <v>4</v>
      </c>
      <c r="I9" s="19">
        <v>4</v>
      </c>
    </row>
    <row r="10" spans="1:21" s="19" customFormat="1">
      <c r="B10" s="19" t="s">
        <v>166</v>
      </c>
      <c r="C10" s="19" t="s">
        <v>167</v>
      </c>
      <c r="D10" s="19">
        <f t="shared" si="0"/>
        <v>6</v>
      </c>
      <c r="I10" s="19">
        <v>3</v>
      </c>
      <c r="J10" s="19">
        <v>1</v>
      </c>
      <c r="K10" s="19">
        <v>1</v>
      </c>
      <c r="L10" s="19">
        <v>1</v>
      </c>
    </row>
    <row r="11" spans="1:21" s="19" customFormat="1">
      <c r="B11" s="19" t="s">
        <v>168</v>
      </c>
      <c r="C11" s="19" t="s">
        <v>169</v>
      </c>
      <c r="D11" s="19">
        <f t="shared" si="0"/>
        <v>4</v>
      </c>
      <c r="I11" s="19">
        <v>2</v>
      </c>
      <c r="J11" s="19">
        <v>2</v>
      </c>
    </row>
    <row r="12" spans="1:21" s="19" customFormat="1">
      <c r="B12" s="19" t="s">
        <v>170</v>
      </c>
      <c r="C12" s="19" t="s">
        <v>171</v>
      </c>
      <c r="D12" s="19">
        <f t="shared" si="0"/>
        <v>1</v>
      </c>
      <c r="I12" s="19">
        <v>1</v>
      </c>
    </row>
    <row r="13" spans="1:21" s="19" customFormat="1">
      <c r="B13" s="19" t="s">
        <v>77</v>
      </c>
      <c r="C13" s="19" t="s">
        <v>172</v>
      </c>
      <c r="D13" s="19">
        <f t="shared" si="0"/>
        <v>15</v>
      </c>
      <c r="J13" s="19">
        <v>5</v>
      </c>
      <c r="M13" s="19">
        <v>2</v>
      </c>
      <c r="N13" s="19">
        <v>3</v>
      </c>
      <c r="O13" s="19">
        <v>5</v>
      </c>
    </row>
    <row r="14" spans="1:21" s="19" customFormat="1">
      <c r="B14" s="19" t="s">
        <v>114</v>
      </c>
      <c r="C14" s="19" t="s">
        <v>115</v>
      </c>
      <c r="D14" s="19">
        <f t="shared" si="0"/>
        <v>20</v>
      </c>
      <c r="J14" s="19">
        <v>3</v>
      </c>
      <c r="K14" s="19">
        <v>5</v>
      </c>
      <c r="L14" s="19">
        <v>4</v>
      </c>
      <c r="N14" s="19">
        <v>5</v>
      </c>
      <c r="P14" s="19">
        <v>3</v>
      </c>
    </row>
    <row r="15" spans="1:21">
      <c r="B15" t="s">
        <v>67</v>
      </c>
      <c r="C15" t="s">
        <v>68</v>
      </c>
      <c r="D15">
        <f t="shared" si="0"/>
        <v>19</v>
      </c>
      <c r="K15">
        <v>4</v>
      </c>
      <c r="L15">
        <v>2</v>
      </c>
      <c r="O15">
        <v>1</v>
      </c>
      <c r="P15">
        <v>1</v>
      </c>
      <c r="Q15">
        <v>1</v>
      </c>
      <c r="R15" s="21">
        <v>3</v>
      </c>
      <c r="S15" s="21">
        <v>1</v>
      </c>
      <c r="T15" s="21">
        <v>3</v>
      </c>
      <c r="U15">
        <v>3</v>
      </c>
    </row>
    <row r="16" spans="1:21">
      <c r="B16" t="s">
        <v>81</v>
      </c>
      <c r="C16" t="s">
        <v>173</v>
      </c>
      <c r="D16">
        <f t="shared" si="0"/>
        <v>42</v>
      </c>
      <c r="K16">
        <v>3</v>
      </c>
      <c r="L16">
        <v>3</v>
      </c>
      <c r="M16">
        <v>4</v>
      </c>
      <c r="O16">
        <v>6</v>
      </c>
      <c r="P16">
        <v>6</v>
      </c>
      <c r="R16" s="21">
        <v>4</v>
      </c>
      <c r="S16" s="21">
        <v>2</v>
      </c>
      <c r="T16" s="21">
        <v>7</v>
      </c>
      <c r="U16">
        <v>7</v>
      </c>
    </row>
    <row r="17" spans="1:21">
      <c r="B17" t="s">
        <v>94</v>
      </c>
      <c r="C17" t="s">
        <v>95</v>
      </c>
      <c r="D17">
        <f t="shared" si="0"/>
        <v>28</v>
      </c>
      <c r="K17">
        <v>2</v>
      </c>
      <c r="L17">
        <v>5</v>
      </c>
      <c r="N17">
        <v>4</v>
      </c>
      <c r="Q17">
        <v>4</v>
      </c>
      <c r="R17" s="21">
        <v>1</v>
      </c>
      <c r="T17" s="21">
        <v>6</v>
      </c>
      <c r="U17">
        <v>6</v>
      </c>
    </row>
    <row r="18" spans="1:21" s="19" customFormat="1">
      <c r="B18" s="19" t="s">
        <v>79</v>
      </c>
      <c r="C18" s="19" t="s">
        <v>80</v>
      </c>
      <c r="D18" s="19">
        <f t="shared" si="0"/>
        <v>13</v>
      </c>
      <c r="M18" s="19">
        <v>3</v>
      </c>
      <c r="N18" s="19">
        <v>2</v>
      </c>
      <c r="O18" s="19">
        <v>4</v>
      </c>
      <c r="P18" s="19">
        <v>4</v>
      </c>
    </row>
    <row r="19" spans="1:21" s="19" customFormat="1">
      <c r="B19" s="19" t="s">
        <v>170</v>
      </c>
      <c r="C19" s="19" t="s">
        <v>174</v>
      </c>
      <c r="D19" s="19">
        <f t="shared" si="0"/>
        <v>2</v>
      </c>
      <c r="M19" s="19">
        <v>1</v>
      </c>
      <c r="N19" s="19">
        <v>1</v>
      </c>
    </row>
    <row r="20" spans="1:21" s="19" customFormat="1">
      <c r="B20" s="19" t="s">
        <v>90</v>
      </c>
      <c r="C20" s="19" t="s">
        <v>91</v>
      </c>
      <c r="D20" s="19">
        <f t="shared" si="0"/>
        <v>2</v>
      </c>
      <c r="O20" s="19">
        <v>2</v>
      </c>
    </row>
    <row r="21" spans="1:21" s="19" customFormat="1">
      <c r="B21" s="19" t="s">
        <v>94</v>
      </c>
      <c r="C21" s="19" t="s">
        <v>175</v>
      </c>
      <c r="D21" s="19">
        <f t="shared" si="0"/>
        <v>5</v>
      </c>
      <c r="P21" s="19">
        <v>5</v>
      </c>
    </row>
    <row r="23" spans="1:21">
      <c r="B23" s="11" t="s">
        <v>176</v>
      </c>
      <c r="C23" s="3"/>
      <c r="D23" s="3"/>
      <c r="F23" t="s">
        <v>164</v>
      </c>
      <c r="G23">
        <v>3</v>
      </c>
      <c r="H23">
        <v>1</v>
      </c>
      <c r="I23">
        <v>6</v>
      </c>
      <c r="J23">
        <v>4</v>
      </c>
      <c r="K23">
        <v>2</v>
      </c>
      <c r="L23">
        <v>2</v>
      </c>
      <c r="M23">
        <v>4</v>
      </c>
      <c r="N23">
        <v>4</v>
      </c>
      <c r="O23">
        <v>3</v>
      </c>
      <c r="P23">
        <v>5</v>
      </c>
      <c r="Q23">
        <v>3</v>
      </c>
      <c r="R23" s="21">
        <v>5</v>
      </c>
      <c r="S23" s="21">
        <v>3</v>
      </c>
      <c r="T23" s="21">
        <v>8</v>
      </c>
      <c r="U23">
        <v>8</v>
      </c>
    </row>
    <row r="24" spans="1:21">
      <c r="B24" s="5" t="s">
        <v>4</v>
      </c>
      <c r="C24" s="5" t="s">
        <v>5</v>
      </c>
      <c r="D24" s="3" t="s">
        <v>6</v>
      </c>
    </row>
    <row r="25" spans="1:21">
      <c r="B25" s="5"/>
      <c r="C25" s="5"/>
      <c r="D25" s="3"/>
    </row>
    <row r="26" spans="1:21" s="19" customFormat="1">
      <c r="A26" s="22">
        <v>1</v>
      </c>
      <c r="B26" s="23" t="s">
        <v>177</v>
      </c>
      <c r="C26" s="23" t="s">
        <v>178</v>
      </c>
      <c r="D26" s="24">
        <f>SUM(G26:U26)</f>
        <v>0</v>
      </c>
    </row>
    <row r="27" spans="1:21" s="19" customFormat="1">
      <c r="A27" s="22">
        <v>2</v>
      </c>
      <c r="B27" s="22" t="s">
        <v>179</v>
      </c>
      <c r="C27" s="22" t="s">
        <v>180</v>
      </c>
      <c r="D27" s="24">
        <f t="shared" ref="D27:D41" si="1">SUM(G27:U27)</f>
        <v>0</v>
      </c>
    </row>
    <row r="28" spans="1:21" s="19" customFormat="1">
      <c r="A28" s="22">
        <v>3</v>
      </c>
      <c r="B28" s="22" t="s">
        <v>181</v>
      </c>
      <c r="C28" s="22" t="s">
        <v>182</v>
      </c>
      <c r="D28" s="24">
        <f t="shared" si="1"/>
        <v>0</v>
      </c>
    </row>
    <row r="29" spans="1:21" s="19" customFormat="1">
      <c r="A29" s="22">
        <v>4</v>
      </c>
      <c r="B29" s="22" t="s">
        <v>183</v>
      </c>
      <c r="C29" s="22" t="s">
        <v>184</v>
      </c>
      <c r="D29" s="24">
        <f t="shared" si="1"/>
        <v>0</v>
      </c>
    </row>
    <row r="30" spans="1:21">
      <c r="A30" s="2">
        <v>5</v>
      </c>
      <c r="B30" s="2" t="s">
        <v>98</v>
      </c>
      <c r="C30" s="2" t="s">
        <v>99</v>
      </c>
      <c r="D30" s="9">
        <f t="shared" si="1"/>
        <v>45</v>
      </c>
      <c r="G30">
        <v>3</v>
      </c>
      <c r="I30">
        <v>4</v>
      </c>
      <c r="J30">
        <v>2</v>
      </c>
      <c r="K30">
        <v>2</v>
      </c>
      <c r="L30">
        <v>2</v>
      </c>
      <c r="M30">
        <v>4</v>
      </c>
      <c r="N30">
        <v>4</v>
      </c>
      <c r="O30">
        <v>2</v>
      </c>
      <c r="P30">
        <v>2</v>
      </c>
      <c r="Q30">
        <v>2</v>
      </c>
      <c r="R30" s="21">
        <v>4</v>
      </c>
      <c r="S30" s="21">
        <v>2</v>
      </c>
      <c r="T30" s="21">
        <v>6</v>
      </c>
      <c r="U30">
        <v>6</v>
      </c>
    </row>
    <row r="31" spans="1:21" s="19" customFormat="1">
      <c r="A31" s="22">
        <v>6</v>
      </c>
      <c r="B31" s="23" t="s">
        <v>185</v>
      </c>
      <c r="C31" s="23" t="s">
        <v>186</v>
      </c>
      <c r="D31" s="24">
        <f t="shared" si="1"/>
        <v>0</v>
      </c>
    </row>
    <row r="32" spans="1:21" s="19" customFormat="1">
      <c r="A32" s="22"/>
      <c r="B32" s="22" t="s">
        <v>110</v>
      </c>
      <c r="C32" s="22" t="s">
        <v>187</v>
      </c>
      <c r="D32" s="24">
        <f t="shared" si="1"/>
        <v>0</v>
      </c>
    </row>
    <row r="33" spans="1:21" s="19" customFormat="1">
      <c r="A33" s="22"/>
      <c r="B33" s="23" t="s">
        <v>108</v>
      </c>
      <c r="C33" s="23" t="s">
        <v>91</v>
      </c>
      <c r="D33" s="24">
        <f t="shared" si="1"/>
        <v>0</v>
      </c>
    </row>
    <row r="34" spans="1:21" s="19" customFormat="1">
      <c r="A34" s="22"/>
      <c r="B34" s="23" t="s">
        <v>188</v>
      </c>
      <c r="C34" s="23" t="s">
        <v>189</v>
      </c>
      <c r="D34" s="24">
        <f t="shared" si="1"/>
        <v>0</v>
      </c>
    </row>
    <row r="35" spans="1:21">
      <c r="B35" s="2" t="s">
        <v>102</v>
      </c>
      <c r="C35" s="2" t="s">
        <v>103</v>
      </c>
      <c r="D35" s="9">
        <f t="shared" si="1"/>
        <v>28</v>
      </c>
      <c r="G35">
        <v>2</v>
      </c>
      <c r="I35">
        <v>5</v>
      </c>
      <c r="Q35">
        <v>1</v>
      </c>
      <c r="R35" s="21">
        <v>5</v>
      </c>
      <c r="S35" s="21">
        <v>1</v>
      </c>
      <c r="T35" s="21">
        <v>7</v>
      </c>
      <c r="U35">
        <v>7</v>
      </c>
    </row>
    <row r="36" spans="1:21" s="19" customFormat="1">
      <c r="B36" s="19" t="s">
        <v>79</v>
      </c>
      <c r="C36" s="19" t="s">
        <v>101</v>
      </c>
      <c r="D36" s="24">
        <f t="shared" si="1"/>
        <v>13</v>
      </c>
      <c r="G36" s="19">
        <v>1</v>
      </c>
      <c r="H36" s="19">
        <v>1</v>
      </c>
      <c r="M36" s="19">
        <v>3</v>
      </c>
      <c r="N36" s="19">
        <v>3</v>
      </c>
      <c r="O36" s="19">
        <v>1</v>
      </c>
      <c r="P36" s="19">
        <v>4</v>
      </c>
    </row>
    <row r="37" spans="1:21">
      <c r="B37" t="s">
        <v>87</v>
      </c>
      <c r="C37" t="s">
        <v>100</v>
      </c>
      <c r="D37" s="9">
        <f t="shared" si="1"/>
        <v>43</v>
      </c>
      <c r="I37">
        <v>6</v>
      </c>
      <c r="J37">
        <v>4</v>
      </c>
      <c r="K37">
        <v>1</v>
      </c>
      <c r="L37">
        <v>1</v>
      </c>
      <c r="M37">
        <v>2</v>
      </c>
      <c r="N37">
        <v>2</v>
      </c>
      <c r="O37">
        <v>3</v>
      </c>
      <c r="P37">
        <v>1</v>
      </c>
      <c r="Q37">
        <v>3</v>
      </c>
      <c r="R37" s="21">
        <v>1</v>
      </c>
      <c r="S37" s="21">
        <v>3</v>
      </c>
      <c r="T37" s="21">
        <v>8</v>
      </c>
      <c r="U37">
        <v>8</v>
      </c>
    </row>
    <row r="38" spans="1:21" s="19" customFormat="1">
      <c r="B38" s="19" t="s">
        <v>165</v>
      </c>
      <c r="D38" s="24">
        <f t="shared" si="1"/>
        <v>37</v>
      </c>
      <c r="I38" s="19">
        <v>3</v>
      </c>
      <c r="J38" s="19">
        <v>3</v>
      </c>
      <c r="P38" s="19">
        <v>3</v>
      </c>
      <c r="R38" s="19">
        <v>3</v>
      </c>
      <c r="T38" s="19">
        <f>5+4+3+0.5</f>
        <v>12.5</v>
      </c>
      <c r="U38" s="19">
        <f>5+4+3+0.5</f>
        <v>12.5</v>
      </c>
    </row>
    <row r="39" spans="1:21" s="19" customFormat="1">
      <c r="B39" s="19" t="s">
        <v>168</v>
      </c>
      <c r="C39" s="19" t="s">
        <v>169</v>
      </c>
      <c r="D39" s="24">
        <f t="shared" si="1"/>
        <v>3</v>
      </c>
      <c r="I39" s="19">
        <v>2</v>
      </c>
      <c r="J39" s="19">
        <v>1</v>
      </c>
    </row>
    <row r="40" spans="1:21" s="19" customFormat="1">
      <c r="B40" s="19" t="s">
        <v>170</v>
      </c>
      <c r="C40" s="19" t="s">
        <v>190</v>
      </c>
      <c r="D40" s="24">
        <f t="shared" si="1"/>
        <v>2</v>
      </c>
      <c r="M40" s="19">
        <v>1</v>
      </c>
      <c r="N40" s="19">
        <v>1</v>
      </c>
    </row>
    <row r="41" spans="1:21" s="19" customFormat="1">
      <c r="B41" s="19" t="s">
        <v>191</v>
      </c>
      <c r="C41" s="19" t="s">
        <v>192</v>
      </c>
      <c r="D41" s="24">
        <f t="shared" si="1"/>
        <v>7</v>
      </c>
      <c r="P41" s="19">
        <v>5</v>
      </c>
      <c r="R41" s="19">
        <v>2</v>
      </c>
    </row>
    <row r="43" spans="1:21">
      <c r="A43" s="2"/>
      <c r="B43" s="11" t="s">
        <v>104</v>
      </c>
      <c r="C43" s="13"/>
      <c r="D43" s="3"/>
      <c r="F43" t="s">
        <v>164</v>
      </c>
      <c r="G43">
        <v>3</v>
      </c>
      <c r="H43">
        <v>5</v>
      </c>
      <c r="I43">
        <v>5</v>
      </c>
      <c r="J43">
        <v>4</v>
      </c>
      <c r="K43">
        <v>2</v>
      </c>
      <c r="L43">
        <v>2</v>
      </c>
      <c r="M43">
        <v>4</v>
      </c>
      <c r="N43">
        <v>4</v>
      </c>
      <c r="O43">
        <v>3</v>
      </c>
      <c r="P43">
        <v>3</v>
      </c>
      <c r="Q43">
        <v>1</v>
      </c>
      <c r="R43" s="21">
        <v>2</v>
      </c>
      <c r="S43" s="21">
        <v>0</v>
      </c>
      <c r="T43" s="21">
        <v>2</v>
      </c>
      <c r="U43">
        <v>2</v>
      </c>
    </row>
    <row r="44" spans="1:21">
      <c r="A44" s="2"/>
      <c r="B44" s="5" t="s">
        <v>4</v>
      </c>
      <c r="C44" s="14" t="s">
        <v>5</v>
      </c>
      <c r="D44" s="3" t="s">
        <v>6</v>
      </c>
    </row>
    <row r="45" spans="1:21" s="19" customFormat="1">
      <c r="A45" s="22">
        <v>1</v>
      </c>
      <c r="B45" s="23" t="s">
        <v>110</v>
      </c>
      <c r="C45" s="23" t="s">
        <v>193</v>
      </c>
      <c r="D45" s="24">
        <f>SUM(G45:U45)</f>
        <v>0</v>
      </c>
    </row>
    <row r="46" spans="1:21">
      <c r="A46" s="2">
        <v>2</v>
      </c>
      <c r="B46" s="8" t="s">
        <v>77</v>
      </c>
      <c r="C46" s="8" t="s">
        <v>44</v>
      </c>
      <c r="D46" s="9">
        <f t="shared" ref="D46:D55" si="2">SUM(G46:U46)</f>
        <v>26</v>
      </c>
      <c r="G46">
        <v>3</v>
      </c>
      <c r="H46">
        <v>3</v>
      </c>
      <c r="I46">
        <v>5</v>
      </c>
      <c r="J46">
        <v>4</v>
      </c>
      <c r="M46">
        <v>4</v>
      </c>
      <c r="N46">
        <v>4</v>
      </c>
      <c r="O46">
        <v>3</v>
      </c>
    </row>
    <row r="47" spans="1:21">
      <c r="A47" s="2">
        <v>3</v>
      </c>
      <c r="B47" s="8" t="s">
        <v>79</v>
      </c>
      <c r="C47" s="8" t="s">
        <v>101</v>
      </c>
      <c r="D47" s="9">
        <f t="shared" si="2"/>
        <v>15</v>
      </c>
      <c r="G47">
        <v>1</v>
      </c>
      <c r="H47">
        <v>5</v>
      </c>
      <c r="I47">
        <v>2</v>
      </c>
      <c r="M47">
        <v>1</v>
      </c>
      <c r="N47">
        <v>3</v>
      </c>
      <c r="O47">
        <v>2</v>
      </c>
      <c r="P47">
        <v>1</v>
      </c>
    </row>
    <row r="48" spans="1:21" s="19" customFormat="1">
      <c r="A48" s="22">
        <v>4</v>
      </c>
      <c r="B48" s="23" t="s">
        <v>194</v>
      </c>
      <c r="C48" s="23" t="s">
        <v>195</v>
      </c>
      <c r="D48" s="24">
        <f t="shared" si="2"/>
        <v>0</v>
      </c>
    </row>
    <row r="49" spans="1:21" s="19" customFormat="1">
      <c r="A49" s="22">
        <v>5</v>
      </c>
      <c r="B49" s="23" t="s">
        <v>196</v>
      </c>
      <c r="C49" s="23" t="s">
        <v>197</v>
      </c>
      <c r="D49" s="24">
        <f t="shared" si="2"/>
        <v>0</v>
      </c>
    </row>
    <row r="50" spans="1:21" s="19" customFormat="1">
      <c r="A50" s="22">
        <v>6</v>
      </c>
      <c r="B50" s="23" t="s">
        <v>83</v>
      </c>
      <c r="C50" s="23" t="s">
        <v>84</v>
      </c>
      <c r="D50" s="24">
        <f t="shared" si="2"/>
        <v>0</v>
      </c>
    </row>
    <row r="51" spans="1:21" s="19" customFormat="1">
      <c r="A51" s="22"/>
      <c r="B51" s="23" t="s">
        <v>165</v>
      </c>
      <c r="C51" s="23"/>
      <c r="D51" s="24">
        <f t="shared" si="2"/>
        <v>10</v>
      </c>
      <c r="I51" s="19">
        <v>3</v>
      </c>
      <c r="J51" s="19">
        <v>3</v>
      </c>
      <c r="P51" s="19">
        <v>3</v>
      </c>
      <c r="R51" s="19">
        <v>1</v>
      </c>
    </row>
    <row r="52" spans="1:21">
      <c r="A52" s="2"/>
      <c r="B52" s="8" t="s">
        <v>26</v>
      </c>
      <c r="C52" s="8" t="s">
        <v>27</v>
      </c>
      <c r="D52" s="9">
        <f t="shared" si="2"/>
        <v>23</v>
      </c>
      <c r="H52">
        <v>2</v>
      </c>
      <c r="I52">
        <v>1</v>
      </c>
      <c r="J52">
        <v>2</v>
      </c>
      <c r="K52">
        <v>2</v>
      </c>
      <c r="L52">
        <v>2</v>
      </c>
      <c r="M52">
        <v>2</v>
      </c>
      <c r="N52">
        <v>2</v>
      </c>
      <c r="O52">
        <v>1</v>
      </c>
      <c r="P52">
        <v>2</v>
      </c>
      <c r="Q52">
        <v>1</v>
      </c>
      <c r="R52" s="21">
        <v>2</v>
      </c>
      <c r="T52" s="21">
        <v>2</v>
      </c>
      <c r="U52">
        <v>2</v>
      </c>
    </row>
    <row r="53" spans="1:21" s="19" customFormat="1">
      <c r="A53" s="23"/>
      <c r="B53" s="23" t="s">
        <v>198</v>
      </c>
      <c r="C53" s="23" t="s">
        <v>199</v>
      </c>
      <c r="D53" s="24">
        <f t="shared" si="2"/>
        <v>0</v>
      </c>
    </row>
    <row r="54" spans="1:21">
      <c r="A54" s="8"/>
      <c r="B54" s="8" t="s">
        <v>59</v>
      </c>
      <c r="C54" s="8" t="s">
        <v>60</v>
      </c>
      <c r="D54" s="9">
        <f t="shared" si="2"/>
        <v>16</v>
      </c>
      <c r="G54">
        <v>2</v>
      </c>
      <c r="H54">
        <v>1</v>
      </c>
      <c r="I54">
        <v>4</v>
      </c>
      <c r="J54">
        <v>1</v>
      </c>
      <c r="K54">
        <v>1</v>
      </c>
      <c r="L54">
        <v>1</v>
      </c>
      <c r="M54">
        <v>3</v>
      </c>
      <c r="N54">
        <v>1</v>
      </c>
      <c r="T54" s="21">
        <v>1</v>
      </c>
      <c r="U54">
        <v>1</v>
      </c>
    </row>
    <row r="55" spans="1:21" s="19" customFormat="1">
      <c r="A55" s="23"/>
      <c r="B55" s="23" t="s">
        <v>200</v>
      </c>
      <c r="C55" s="23" t="s">
        <v>201</v>
      </c>
      <c r="D55" s="24">
        <f t="shared" si="2"/>
        <v>4</v>
      </c>
      <c r="H55" s="19">
        <v>4</v>
      </c>
    </row>
    <row r="56" spans="1:21">
      <c r="A56" s="8"/>
      <c r="B56" s="8"/>
      <c r="C56" s="8"/>
      <c r="D56" s="9"/>
    </row>
    <row r="57" spans="1:21">
      <c r="A57" s="2"/>
      <c r="B57" s="11" t="s">
        <v>109</v>
      </c>
      <c r="C57" s="2"/>
      <c r="D57" s="3"/>
      <c r="F57" t="s">
        <v>164</v>
      </c>
      <c r="G57">
        <v>5</v>
      </c>
      <c r="H57">
        <v>12</v>
      </c>
      <c r="I57">
        <v>16</v>
      </c>
      <c r="J57">
        <v>14</v>
      </c>
      <c r="K57">
        <v>10</v>
      </c>
      <c r="L57">
        <v>10</v>
      </c>
      <c r="M57">
        <v>6</v>
      </c>
      <c r="N57">
        <v>8</v>
      </c>
      <c r="O57">
        <v>8</v>
      </c>
      <c r="P57">
        <v>10</v>
      </c>
      <c r="Q57">
        <v>11</v>
      </c>
      <c r="R57" s="21">
        <v>6</v>
      </c>
      <c r="S57" s="21">
        <v>4</v>
      </c>
      <c r="T57" s="21">
        <v>10</v>
      </c>
      <c r="U57">
        <v>10</v>
      </c>
    </row>
    <row r="58" spans="1:21">
      <c r="A58" s="2"/>
      <c r="B58" s="5" t="s">
        <v>4</v>
      </c>
      <c r="C58" s="5" t="s">
        <v>5</v>
      </c>
      <c r="D58" s="3" t="s">
        <v>6</v>
      </c>
    </row>
    <row r="59" spans="1:21">
      <c r="A59" s="2">
        <v>1</v>
      </c>
      <c r="B59" s="8" t="s">
        <v>108</v>
      </c>
      <c r="C59" s="8" t="s">
        <v>91</v>
      </c>
      <c r="D59" s="9">
        <f>SUM(G59:U59)</f>
        <v>95.5</v>
      </c>
      <c r="G59">
        <v>1</v>
      </c>
      <c r="H59">
        <v>11</v>
      </c>
      <c r="I59">
        <v>15</v>
      </c>
      <c r="J59">
        <v>11</v>
      </c>
      <c r="K59" t="s">
        <v>202</v>
      </c>
      <c r="L59">
        <v>0.5</v>
      </c>
      <c r="M59">
        <v>4</v>
      </c>
      <c r="N59">
        <v>7</v>
      </c>
      <c r="O59">
        <v>7</v>
      </c>
      <c r="P59">
        <v>10</v>
      </c>
      <c r="Q59">
        <v>7</v>
      </c>
      <c r="R59" s="21">
        <v>5</v>
      </c>
      <c r="S59" s="21">
        <v>1</v>
      </c>
      <c r="T59" s="21">
        <v>10</v>
      </c>
      <c r="U59">
        <v>6</v>
      </c>
    </row>
    <row r="60" spans="1:21" s="19" customFormat="1">
      <c r="A60" s="22">
        <v>2</v>
      </c>
      <c r="B60" s="23" t="s">
        <v>203</v>
      </c>
      <c r="C60" s="23" t="s">
        <v>204</v>
      </c>
      <c r="D60" s="24">
        <f t="shared" ref="D60:D81" si="3">SUM(G60:U60)</f>
        <v>24</v>
      </c>
      <c r="H60" s="19">
        <v>10</v>
      </c>
      <c r="I60" s="19">
        <v>14</v>
      </c>
      <c r="J60" s="19" t="s">
        <v>202</v>
      </c>
    </row>
    <row r="61" spans="1:21" s="19" customFormat="1">
      <c r="A61" s="22">
        <v>3</v>
      </c>
      <c r="B61" s="23" t="s">
        <v>205</v>
      </c>
      <c r="C61" s="23" t="s">
        <v>206</v>
      </c>
      <c r="D61" s="24">
        <f t="shared" si="3"/>
        <v>16</v>
      </c>
      <c r="I61" s="19">
        <v>16</v>
      </c>
    </row>
    <row r="62" spans="1:21" s="19" customFormat="1">
      <c r="A62" s="22">
        <v>4</v>
      </c>
      <c r="B62" s="23" t="s">
        <v>177</v>
      </c>
      <c r="C62" s="23" t="s">
        <v>178</v>
      </c>
      <c r="D62" s="24">
        <f t="shared" si="3"/>
        <v>14.5</v>
      </c>
      <c r="H62" s="19">
        <v>0.5</v>
      </c>
      <c r="I62" s="19" t="s">
        <v>202</v>
      </c>
      <c r="J62" s="19">
        <v>14</v>
      </c>
    </row>
    <row r="63" spans="1:21" s="19" customFormat="1">
      <c r="A63" s="22">
        <v>5</v>
      </c>
      <c r="B63" s="23" t="s">
        <v>98</v>
      </c>
      <c r="C63" s="23" t="s">
        <v>207</v>
      </c>
      <c r="D63" s="24">
        <f t="shared" si="3"/>
        <v>4</v>
      </c>
      <c r="S63" s="19">
        <v>4</v>
      </c>
    </row>
    <row r="64" spans="1:21">
      <c r="A64" s="2">
        <v>6</v>
      </c>
      <c r="B64" s="8" t="s">
        <v>106</v>
      </c>
      <c r="C64" s="8" t="s">
        <v>107</v>
      </c>
      <c r="D64" s="9">
        <f t="shared" si="3"/>
        <v>59</v>
      </c>
      <c r="G64">
        <v>3</v>
      </c>
      <c r="H64" t="s">
        <v>202</v>
      </c>
      <c r="I64">
        <v>11</v>
      </c>
      <c r="K64">
        <v>10</v>
      </c>
      <c r="L64">
        <v>9</v>
      </c>
      <c r="M64">
        <v>6</v>
      </c>
      <c r="N64">
        <v>4</v>
      </c>
      <c r="O64">
        <v>4</v>
      </c>
      <c r="P64">
        <v>5</v>
      </c>
      <c r="Q64" t="s">
        <v>208</v>
      </c>
      <c r="T64" s="21">
        <v>7</v>
      </c>
      <c r="U64" t="s">
        <v>208</v>
      </c>
    </row>
    <row r="65" spans="1:21" s="19" customFormat="1">
      <c r="A65" s="22"/>
      <c r="B65" s="23" t="s">
        <v>209</v>
      </c>
      <c r="C65" s="23" t="s">
        <v>210</v>
      </c>
      <c r="D65" s="24">
        <f t="shared" si="3"/>
        <v>16</v>
      </c>
      <c r="O65" s="19">
        <v>8</v>
      </c>
      <c r="P65" s="19">
        <v>8</v>
      </c>
    </row>
    <row r="66" spans="1:21" s="19" customFormat="1">
      <c r="A66" s="22"/>
      <c r="B66" s="23" t="s">
        <v>22</v>
      </c>
      <c r="C66" s="23" t="s">
        <v>211</v>
      </c>
      <c r="D66" s="24">
        <f t="shared" si="3"/>
        <v>9.5</v>
      </c>
      <c r="H66" s="19">
        <v>9</v>
      </c>
      <c r="I66" s="19" t="s">
        <v>202</v>
      </c>
      <c r="J66" s="19" t="s">
        <v>202</v>
      </c>
      <c r="K66" s="19">
        <v>0.5</v>
      </c>
      <c r="L66" s="19" t="s">
        <v>202</v>
      </c>
    </row>
    <row r="67" spans="1:21" s="19" customFormat="1">
      <c r="A67" s="22"/>
      <c r="B67" s="23" t="s">
        <v>212</v>
      </c>
      <c r="C67" s="23" t="s">
        <v>213</v>
      </c>
      <c r="D67" s="24">
        <f t="shared" si="3"/>
        <v>7</v>
      </c>
      <c r="H67" s="19">
        <v>7</v>
      </c>
    </row>
    <row r="68" spans="1:21">
      <c r="A68" s="2"/>
      <c r="B68" s="8" t="s">
        <v>118</v>
      </c>
      <c r="C68" s="8" t="s">
        <v>113</v>
      </c>
      <c r="D68" s="9">
        <f t="shared" si="3"/>
        <v>42.5</v>
      </c>
      <c r="G68">
        <v>2</v>
      </c>
      <c r="H68">
        <v>8</v>
      </c>
      <c r="I68" t="s">
        <v>202</v>
      </c>
      <c r="J68">
        <v>0.5</v>
      </c>
      <c r="K68">
        <v>7</v>
      </c>
      <c r="L68">
        <v>6</v>
      </c>
      <c r="M68">
        <v>2</v>
      </c>
      <c r="N68">
        <v>5</v>
      </c>
      <c r="O68">
        <v>3</v>
      </c>
      <c r="P68">
        <v>0.5</v>
      </c>
      <c r="Q68">
        <v>0.5</v>
      </c>
      <c r="R68" s="21">
        <v>3</v>
      </c>
      <c r="T68" s="21" t="s">
        <v>208</v>
      </c>
      <c r="U68">
        <v>5</v>
      </c>
    </row>
    <row r="69" spans="1:21">
      <c r="A69" s="2"/>
      <c r="B69" s="8" t="s">
        <v>98</v>
      </c>
      <c r="C69" s="8" t="s">
        <v>99</v>
      </c>
      <c r="D69" s="9">
        <f t="shared" si="3"/>
        <v>44</v>
      </c>
      <c r="G69">
        <v>5</v>
      </c>
      <c r="I69" t="s">
        <v>202</v>
      </c>
      <c r="J69">
        <v>10</v>
      </c>
      <c r="Q69">
        <v>6</v>
      </c>
      <c r="R69" s="21">
        <v>4</v>
      </c>
      <c r="T69" s="21">
        <v>9</v>
      </c>
      <c r="U69">
        <v>10</v>
      </c>
    </row>
    <row r="70" spans="1:21" s="19" customFormat="1">
      <c r="A70" s="22"/>
      <c r="B70" s="23" t="s">
        <v>168</v>
      </c>
      <c r="C70" s="23" t="s">
        <v>214</v>
      </c>
      <c r="D70" s="24">
        <f t="shared" si="3"/>
        <v>0</v>
      </c>
    </row>
    <row r="71" spans="1:21">
      <c r="A71" s="8"/>
      <c r="B71" s="8" t="s">
        <v>83</v>
      </c>
      <c r="C71" s="8" t="s">
        <v>84</v>
      </c>
      <c r="D71" s="9">
        <f t="shared" si="3"/>
        <v>25.5</v>
      </c>
      <c r="H71" t="s">
        <v>202</v>
      </c>
      <c r="I71" t="s">
        <v>202</v>
      </c>
      <c r="J71" t="s">
        <v>202</v>
      </c>
      <c r="K71" t="s">
        <v>215</v>
      </c>
      <c r="L71" t="s">
        <v>202</v>
      </c>
      <c r="O71">
        <v>6</v>
      </c>
      <c r="P71" t="s">
        <v>202</v>
      </c>
      <c r="Q71">
        <v>8</v>
      </c>
      <c r="R71" s="21">
        <v>1</v>
      </c>
      <c r="S71" s="21">
        <v>2</v>
      </c>
      <c r="T71" s="21">
        <v>8</v>
      </c>
      <c r="U71">
        <v>0.5</v>
      </c>
    </row>
    <row r="72" spans="1:21" s="19" customFormat="1">
      <c r="A72" s="23"/>
      <c r="B72" s="23" t="s">
        <v>165</v>
      </c>
      <c r="C72" s="23"/>
      <c r="D72" s="24">
        <f t="shared" si="3"/>
        <v>120.5</v>
      </c>
      <c r="G72" s="19">
        <v>4</v>
      </c>
      <c r="H72" s="19">
        <v>12</v>
      </c>
      <c r="I72" s="19">
        <f>12+0.5</f>
        <v>12.5</v>
      </c>
      <c r="J72" s="19">
        <f>13+12</f>
        <v>25</v>
      </c>
      <c r="K72" s="19">
        <f>8+5</f>
        <v>13</v>
      </c>
      <c r="L72" s="19">
        <f>8+7</f>
        <v>15</v>
      </c>
      <c r="M72" s="19">
        <v>1</v>
      </c>
      <c r="N72" s="19">
        <v>0.5</v>
      </c>
      <c r="O72" s="19">
        <v>0.5</v>
      </c>
      <c r="P72" s="19">
        <v>7</v>
      </c>
      <c r="Q72" s="19">
        <f>11+10+9</f>
        <v>30</v>
      </c>
    </row>
    <row r="73" spans="1:21" s="19" customFormat="1">
      <c r="A73" s="23"/>
      <c r="B73" s="23" t="s">
        <v>198</v>
      </c>
      <c r="C73" s="23" t="s">
        <v>216</v>
      </c>
      <c r="D73" s="24">
        <f t="shared" si="3"/>
        <v>0</v>
      </c>
      <c r="H73" s="19" t="s">
        <v>202</v>
      </c>
      <c r="I73" s="19" t="s">
        <v>215</v>
      </c>
    </row>
    <row r="74" spans="1:21">
      <c r="A74" s="8"/>
      <c r="B74" s="8" t="s">
        <v>110</v>
      </c>
      <c r="C74" s="8" t="s">
        <v>111</v>
      </c>
      <c r="D74" s="9">
        <f t="shared" si="3"/>
        <v>89</v>
      </c>
      <c r="I74">
        <v>13</v>
      </c>
      <c r="J74">
        <v>9</v>
      </c>
      <c r="K74">
        <v>9</v>
      </c>
      <c r="L74">
        <v>10</v>
      </c>
      <c r="M74">
        <v>5</v>
      </c>
      <c r="N74">
        <v>8</v>
      </c>
      <c r="O74">
        <v>5</v>
      </c>
      <c r="P74">
        <v>9</v>
      </c>
      <c r="Q74" t="s">
        <v>208</v>
      </c>
      <c r="R74" s="21">
        <v>6</v>
      </c>
      <c r="T74" s="21">
        <v>6</v>
      </c>
      <c r="U74">
        <v>9</v>
      </c>
    </row>
    <row r="75" spans="1:21" s="19" customFormat="1">
      <c r="A75" s="23"/>
      <c r="B75" s="23" t="s">
        <v>75</v>
      </c>
      <c r="C75" s="23" t="s">
        <v>153</v>
      </c>
      <c r="D75" s="24">
        <f t="shared" si="3"/>
        <v>0</v>
      </c>
      <c r="I75" s="19" t="s">
        <v>202</v>
      </c>
      <c r="J75" s="19" t="s">
        <v>202</v>
      </c>
    </row>
    <row r="76" spans="1:21" s="19" customFormat="1">
      <c r="A76" s="23"/>
      <c r="B76" s="23" t="s">
        <v>116</v>
      </c>
      <c r="C76" s="23" t="s">
        <v>117</v>
      </c>
      <c r="D76" s="24">
        <f t="shared" si="3"/>
        <v>0</v>
      </c>
      <c r="I76" s="19" t="s">
        <v>202</v>
      </c>
    </row>
    <row r="77" spans="1:21" s="19" customFormat="1">
      <c r="A77" s="23"/>
      <c r="B77" s="23" t="s">
        <v>166</v>
      </c>
      <c r="C77" s="23" t="s">
        <v>167</v>
      </c>
      <c r="D77" s="24">
        <f t="shared" si="3"/>
        <v>0</v>
      </c>
      <c r="I77" s="19" t="s">
        <v>202</v>
      </c>
      <c r="J77" s="19" t="s">
        <v>202</v>
      </c>
      <c r="K77" s="19" t="s">
        <v>202</v>
      </c>
      <c r="L77" s="19" t="s">
        <v>202</v>
      </c>
    </row>
    <row r="78" spans="1:21" s="19" customFormat="1">
      <c r="A78" s="23"/>
      <c r="B78" s="23" t="s">
        <v>217</v>
      </c>
      <c r="C78" s="23" t="s">
        <v>115</v>
      </c>
      <c r="D78" s="24">
        <f t="shared" si="3"/>
        <v>17</v>
      </c>
      <c r="J78" s="19" t="s">
        <v>202</v>
      </c>
      <c r="K78" s="19">
        <v>6</v>
      </c>
      <c r="L78" s="19">
        <v>5</v>
      </c>
      <c r="N78" s="19">
        <v>6</v>
      </c>
      <c r="P78" s="19" t="s">
        <v>202</v>
      </c>
    </row>
    <row r="79" spans="1:21" s="19" customFormat="1">
      <c r="A79" s="23"/>
      <c r="B79" s="23" t="s">
        <v>22</v>
      </c>
      <c r="C79" s="23" t="s">
        <v>218</v>
      </c>
      <c r="D79" s="24">
        <f t="shared" si="3"/>
        <v>6</v>
      </c>
      <c r="M79" s="19">
        <v>3</v>
      </c>
      <c r="N79" s="19">
        <v>3</v>
      </c>
    </row>
    <row r="80" spans="1:21" s="19" customFormat="1">
      <c r="A80" s="23"/>
      <c r="B80" s="23" t="s">
        <v>22</v>
      </c>
      <c r="C80" s="23" t="s">
        <v>23</v>
      </c>
      <c r="D80" s="24">
        <f t="shared" si="3"/>
        <v>11</v>
      </c>
      <c r="O80" s="19" t="s">
        <v>202</v>
      </c>
      <c r="P80" s="19">
        <v>6</v>
      </c>
      <c r="Q80" s="19" t="s">
        <v>208</v>
      </c>
      <c r="R80" s="19">
        <v>2</v>
      </c>
      <c r="S80" s="19">
        <v>3</v>
      </c>
    </row>
    <row r="81" spans="1:21" s="19" customFormat="1">
      <c r="A81" s="23"/>
      <c r="B81" s="23" t="s">
        <v>219</v>
      </c>
      <c r="C81" s="23" t="s">
        <v>220</v>
      </c>
      <c r="D81" s="24">
        <f t="shared" si="3"/>
        <v>0</v>
      </c>
      <c r="Q81" s="19" t="s">
        <v>208</v>
      </c>
    </row>
    <row r="82" spans="1:21">
      <c r="A82" s="2"/>
      <c r="B82" s="11" t="s">
        <v>119</v>
      </c>
      <c r="C82" s="2"/>
      <c r="D82" s="3"/>
      <c r="F82" t="s">
        <v>164</v>
      </c>
      <c r="G82">
        <v>1</v>
      </c>
      <c r="H82">
        <v>4</v>
      </c>
      <c r="I82">
        <v>7</v>
      </c>
      <c r="J82">
        <v>5</v>
      </c>
      <c r="K82">
        <v>2</v>
      </c>
      <c r="L82">
        <v>2</v>
      </c>
      <c r="M82">
        <v>2</v>
      </c>
      <c r="N82">
        <v>4</v>
      </c>
      <c r="O82">
        <v>1</v>
      </c>
      <c r="P82">
        <v>5</v>
      </c>
      <c r="Q82">
        <v>3</v>
      </c>
      <c r="R82" s="21">
        <v>6</v>
      </c>
      <c r="S82" s="21">
        <v>5</v>
      </c>
      <c r="T82" s="21">
        <v>4</v>
      </c>
      <c r="U82">
        <v>4</v>
      </c>
    </row>
    <row r="83" spans="1:21">
      <c r="A83" s="2"/>
      <c r="B83" s="14" t="s">
        <v>4</v>
      </c>
      <c r="C83" s="5" t="s">
        <v>5</v>
      </c>
      <c r="D83" s="3" t="s">
        <v>6</v>
      </c>
    </row>
    <row r="84" spans="1:21" s="19" customFormat="1">
      <c r="A84" s="22">
        <v>1</v>
      </c>
      <c r="B84" s="23" t="s">
        <v>17</v>
      </c>
      <c r="C84" s="23" t="s">
        <v>18</v>
      </c>
      <c r="D84" s="24">
        <f>SUM(G84:U84)</f>
        <v>5</v>
      </c>
      <c r="H84" s="19">
        <v>3</v>
      </c>
      <c r="S84" s="19">
        <v>2</v>
      </c>
    </row>
    <row r="85" spans="1:21">
      <c r="A85" s="2">
        <v>2</v>
      </c>
      <c r="B85" s="8" t="s">
        <v>121</v>
      </c>
      <c r="C85" s="8" t="s">
        <v>122</v>
      </c>
      <c r="D85" s="9">
        <f t="shared" ref="D85:D104" si="4">SUM(G85:U85)</f>
        <v>21</v>
      </c>
      <c r="H85">
        <v>2</v>
      </c>
      <c r="I85">
        <v>4</v>
      </c>
      <c r="M85">
        <v>2</v>
      </c>
      <c r="N85">
        <v>4</v>
      </c>
      <c r="P85">
        <v>4</v>
      </c>
      <c r="R85" s="21">
        <v>2</v>
      </c>
      <c r="S85" s="21">
        <v>3</v>
      </c>
    </row>
    <row r="86" spans="1:21" s="19" customFormat="1">
      <c r="A86" s="22">
        <v>3</v>
      </c>
      <c r="B86" s="23" t="s">
        <v>221</v>
      </c>
      <c r="C86" s="23" t="s">
        <v>113</v>
      </c>
      <c r="D86" s="24">
        <f t="shared" si="4"/>
        <v>0</v>
      </c>
    </row>
    <row r="87" spans="1:21" s="19" customFormat="1">
      <c r="A87" s="22">
        <v>4</v>
      </c>
      <c r="B87" s="23" t="s">
        <v>19</v>
      </c>
      <c r="C87" s="23" t="s">
        <v>20</v>
      </c>
      <c r="D87" s="24">
        <f t="shared" si="4"/>
        <v>0</v>
      </c>
    </row>
    <row r="88" spans="1:21" s="19" customFormat="1">
      <c r="A88" s="22">
        <v>5</v>
      </c>
      <c r="B88" s="23" t="s">
        <v>222</v>
      </c>
      <c r="C88" s="23" t="s">
        <v>223</v>
      </c>
      <c r="D88" s="24">
        <f t="shared" si="4"/>
        <v>6</v>
      </c>
      <c r="H88" s="19">
        <v>4</v>
      </c>
      <c r="J88" s="19">
        <v>2</v>
      </c>
    </row>
    <row r="89" spans="1:21" s="19" customFormat="1">
      <c r="A89" s="22">
        <v>6</v>
      </c>
      <c r="B89" s="23" t="s">
        <v>224</v>
      </c>
      <c r="C89" s="23" t="s">
        <v>225</v>
      </c>
      <c r="D89" s="24">
        <f t="shared" si="4"/>
        <v>0</v>
      </c>
    </row>
    <row r="90" spans="1:21" s="19" customFormat="1">
      <c r="A90" s="22"/>
      <c r="B90" s="23" t="s">
        <v>226</v>
      </c>
      <c r="C90" s="23" t="s">
        <v>227</v>
      </c>
      <c r="D90" s="24">
        <f t="shared" si="4"/>
        <v>7</v>
      </c>
      <c r="I90" s="19">
        <v>7</v>
      </c>
    </row>
    <row r="91" spans="1:21" s="19" customFormat="1">
      <c r="A91" s="22"/>
      <c r="B91" s="23" t="s">
        <v>185</v>
      </c>
      <c r="C91" s="23" t="s">
        <v>186</v>
      </c>
      <c r="D91" s="24">
        <f t="shared" si="4"/>
        <v>0</v>
      </c>
    </row>
    <row r="92" spans="1:21" s="19" customFormat="1">
      <c r="A92" s="22"/>
      <c r="B92" s="23" t="s">
        <v>94</v>
      </c>
      <c r="C92" s="23" t="s">
        <v>228</v>
      </c>
      <c r="D92" s="24">
        <f t="shared" si="4"/>
        <v>0</v>
      </c>
    </row>
    <row r="93" spans="1:21" s="19" customFormat="1">
      <c r="A93" s="22"/>
      <c r="B93" s="23" t="s">
        <v>229</v>
      </c>
      <c r="C93" s="23" t="s">
        <v>230</v>
      </c>
      <c r="D93" s="24">
        <f t="shared" si="4"/>
        <v>0</v>
      </c>
    </row>
    <row r="94" spans="1:21" s="19" customFormat="1">
      <c r="A94" s="22"/>
      <c r="B94" s="23" t="s">
        <v>231</v>
      </c>
      <c r="C94" s="23" t="s">
        <v>232</v>
      </c>
      <c r="D94" s="24">
        <f t="shared" si="4"/>
        <v>0</v>
      </c>
    </row>
    <row r="95" spans="1:21" s="19" customFormat="1">
      <c r="A95" s="25"/>
      <c r="B95" s="23" t="s">
        <v>87</v>
      </c>
      <c r="C95" s="23" t="s">
        <v>230</v>
      </c>
      <c r="D95" s="24">
        <f t="shared" si="4"/>
        <v>0</v>
      </c>
    </row>
    <row r="96" spans="1:21" s="19" customFormat="1">
      <c r="B96" s="23" t="s">
        <v>28</v>
      </c>
      <c r="C96" s="23" t="s">
        <v>12</v>
      </c>
      <c r="D96" s="24">
        <f t="shared" si="4"/>
        <v>4</v>
      </c>
      <c r="G96" s="19">
        <v>1</v>
      </c>
      <c r="H96" s="19">
        <v>1</v>
      </c>
      <c r="K96" s="19">
        <v>1</v>
      </c>
      <c r="L96" s="19">
        <v>1</v>
      </c>
    </row>
    <row r="97" spans="1:21" s="19" customFormat="1">
      <c r="B97" s="23" t="s">
        <v>233</v>
      </c>
      <c r="C97" s="23" t="s">
        <v>234</v>
      </c>
      <c r="D97" s="24">
        <f t="shared" si="4"/>
        <v>6</v>
      </c>
      <c r="I97" s="19">
        <v>6</v>
      </c>
    </row>
    <row r="98" spans="1:21" s="19" customFormat="1">
      <c r="B98" s="23" t="s">
        <v>87</v>
      </c>
      <c r="C98" s="23" t="s">
        <v>100</v>
      </c>
      <c r="D98" s="24">
        <f t="shared" si="4"/>
        <v>21</v>
      </c>
      <c r="I98" s="19">
        <v>5</v>
      </c>
      <c r="Q98" s="19">
        <v>3</v>
      </c>
      <c r="R98" s="19" t="s">
        <v>235</v>
      </c>
      <c r="S98" s="19">
        <v>5</v>
      </c>
      <c r="T98" s="19">
        <v>4</v>
      </c>
      <c r="U98" s="19">
        <v>4</v>
      </c>
    </row>
    <row r="99" spans="1:21">
      <c r="B99" s="8" t="s">
        <v>94</v>
      </c>
      <c r="C99" s="8" t="s">
        <v>95</v>
      </c>
      <c r="D99" s="9">
        <f t="shared" si="4"/>
        <v>19</v>
      </c>
      <c r="I99">
        <v>3</v>
      </c>
      <c r="J99">
        <v>3</v>
      </c>
      <c r="K99">
        <v>2</v>
      </c>
      <c r="L99">
        <v>2</v>
      </c>
      <c r="N99">
        <v>3</v>
      </c>
      <c r="Q99">
        <v>1</v>
      </c>
      <c r="T99" s="21">
        <v>3</v>
      </c>
      <c r="U99">
        <v>2</v>
      </c>
    </row>
    <row r="100" spans="1:21" s="19" customFormat="1">
      <c r="B100" s="23" t="s">
        <v>165</v>
      </c>
      <c r="C100" s="23"/>
      <c r="D100" s="24">
        <f t="shared" si="4"/>
        <v>27.5</v>
      </c>
      <c r="I100" s="19">
        <v>2</v>
      </c>
      <c r="J100" s="19">
        <f>5+4+1</f>
        <v>10</v>
      </c>
      <c r="N100" s="19">
        <v>2</v>
      </c>
      <c r="P100" s="19">
        <v>2</v>
      </c>
      <c r="R100" s="19">
        <f>6+3</f>
        <v>9</v>
      </c>
      <c r="S100" s="19">
        <v>0.5</v>
      </c>
      <c r="T100" s="19">
        <v>1</v>
      </c>
      <c r="U100" s="19">
        <v>1</v>
      </c>
    </row>
    <row r="101" spans="1:21" s="19" customFormat="1">
      <c r="B101" s="23" t="s">
        <v>236</v>
      </c>
      <c r="C101" s="23" t="s">
        <v>171</v>
      </c>
      <c r="D101" s="24">
        <f t="shared" si="4"/>
        <v>0.5</v>
      </c>
      <c r="I101" s="19">
        <v>0.5</v>
      </c>
    </row>
    <row r="102" spans="1:21">
      <c r="B102" s="8" t="s">
        <v>28</v>
      </c>
      <c r="C102" s="8" t="s">
        <v>123</v>
      </c>
      <c r="D102" s="9">
        <f t="shared" si="4"/>
        <v>21</v>
      </c>
      <c r="M102">
        <v>1</v>
      </c>
      <c r="N102">
        <v>1</v>
      </c>
      <c r="O102">
        <v>1</v>
      </c>
      <c r="P102">
        <v>3</v>
      </c>
      <c r="Q102">
        <v>2</v>
      </c>
      <c r="R102" s="21">
        <v>4</v>
      </c>
      <c r="S102" s="21">
        <v>4</v>
      </c>
      <c r="T102" s="21">
        <v>2</v>
      </c>
      <c r="U102">
        <v>3</v>
      </c>
    </row>
    <row r="103" spans="1:21" s="19" customFormat="1">
      <c r="B103" s="23" t="s">
        <v>94</v>
      </c>
      <c r="C103" s="23" t="s">
        <v>175</v>
      </c>
      <c r="D103" s="24">
        <f t="shared" si="4"/>
        <v>5</v>
      </c>
      <c r="P103" s="19">
        <v>5</v>
      </c>
    </row>
    <row r="104" spans="1:21" s="19" customFormat="1">
      <c r="B104" s="23" t="s">
        <v>191</v>
      </c>
      <c r="C104" s="23" t="s">
        <v>192</v>
      </c>
      <c r="D104" s="24">
        <f t="shared" si="4"/>
        <v>6</v>
      </c>
      <c r="P104" s="19">
        <v>1</v>
      </c>
      <c r="R104" s="19">
        <v>5</v>
      </c>
    </row>
    <row r="106" spans="1:21">
      <c r="A106" s="2"/>
      <c r="B106" s="11" t="s">
        <v>124</v>
      </c>
      <c r="C106" s="3"/>
      <c r="D106" s="3"/>
      <c r="F106" t="s">
        <v>164</v>
      </c>
      <c r="G106">
        <v>1</v>
      </c>
      <c r="H106">
        <v>8</v>
      </c>
      <c r="I106">
        <v>17</v>
      </c>
      <c r="J106">
        <v>11</v>
      </c>
      <c r="K106">
        <v>8</v>
      </c>
      <c r="L106">
        <v>8</v>
      </c>
      <c r="M106">
        <v>7</v>
      </c>
      <c r="N106">
        <v>8</v>
      </c>
      <c r="O106">
        <v>7</v>
      </c>
      <c r="P106">
        <v>12</v>
      </c>
      <c r="Q106">
        <v>11</v>
      </c>
      <c r="R106" s="21">
        <v>10</v>
      </c>
      <c r="S106" s="21">
        <v>7</v>
      </c>
      <c r="T106" s="21">
        <v>11</v>
      </c>
      <c r="U106">
        <v>11</v>
      </c>
    </row>
    <row r="107" spans="1:21">
      <c r="A107" s="2"/>
      <c r="B107" s="5" t="s">
        <v>4</v>
      </c>
      <c r="C107" s="5" t="s">
        <v>5</v>
      </c>
      <c r="D107" s="3" t="s">
        <v>6</v>
      </c>
    </row>
    <row r="108" spans="1:21">
      <c r="A108" s="2">
        <v>1</v>
      </c>
      <c r="B108" s="8" t="s">
        <v>121</v>
      </c>
      <c r="C108" s="8" t="s">
        <v>122</v>
      </c>
      <c r="D108" s="9">
        <f>SUM(G108:U108)</f>
        <v>40</v>
      </c>
      <c r="H108">
        <v>6</v>
      </c>
      <c r="I108" t="s">
        <v>202</v>
      </c>
      <c r="M108">
        <v>7</v>
      </c>
      <c r="N108">
        <v>8</v>
      </c>
      <c r="P108">
        <v>8</v>
      </c>
      <c r="R108" s="21">
        <v>7</v>
      </c>
      <c r="S108" s="21">
        <v>4</v>
      </c>
    </row>
    <row r="109" spans="1:21" s="19" customFormat="1">
      <c r="A109" s="22">
        <v>2</v>
      </c>
      <c r="B109" s="23" t="s">
        <v>226</v>
      </c>
      <c r="C109" s="23" t="s">
        <v>227</v>
      </c>
      <c r="D109" s="24">
        <f t="shared" ref="D109:D137" si="5">SUM(G109:U109)</f>
        <v>17</v>
      </c>
      <c r="I109" s="19">
        <v>17</v>
      </c>
    </row>
    <row r="110" spans="1:21" s="19" customFormat="1">
      <c r="A110" s="22">
        <v>3</v>
      </c>
      <c r="B110" s="23" t="s">
        <v>205</v>
      </c>
      <c r="C110" s="23" t="s">
        <v>206</v>
      </c>
      <c r="D110" s="24">
        <f t="shared" si="5"/>
        <v>16</v>
      </c>
      <c r="I110" s="19">
        <v>16</v>
      </c>
    </row>
    <row r="111" spans="1:21" s="19" customFormat="1">
      <c r="A111" s="22">
        <v>4</v>
      </c>
      <c r="B111" s="23" t="s">
        <v>221</v>
      </c>
      <c r="C111" s="23" t="s">
        <v>113</v>
      </c>
      <c r="D111" s="24">
        <f t="shared" si="5"/>
        <v>0</v>
      </c>
    </row>
    <row r="112" spans="1:21" s="19" customFormat="1">
      <c r="A112" s="22">
        <v>5</v>
      </c>
      <c r="B112" s="23" t="s">
        <v>22</v>
      </c>
      <c r="C112" s="23" t="s">
        <v>211</v>
      </c>
      <c r="D112" s="24">
        <f t="shared" si="5"/>
        <v>4</v>
      </c>
      <c r="H112" s="19">
        <v>4</v>
      </c>
      <c r="I112" s="19" t="s">
        <v>202</v>
      </c>
      <c r="J112" s="19" t="s">
        <v>202</v>
      </c>
    </row>
    <row r="113" spans="1:21" s="19" customFormat="1">
      <c r="A113" s="22">
        <v>6</v>
      </c>
      <c r="B113" s="23" t="s">
        <v>87</v>
      </c>
      <c r="C113" s="23" t="s">
        <v>230</v>
      </c>
      <c r="D113" s="24">
        <f t="shared" si="5"/>
        <v>0</v>
      </c>
    </row>
    <row r="114" spans="1:21" s="19" customFormat="1">
      <c r="A114" s="22"/>
      <c r="B114" s="23" t="s">
        <v>19</v>
      </c>
      <c r="C114" s="23" t="s">
        <v>20</v>
      </c>
      <c r="D114" s="24">
        <f t="shared" si="5"/>
        <v>0</v>
      </c>
    </row>
    <row r="115" spans="1:21">
      <c r="A115" s="2"/>
      <c r="B115" s="8" t="s">
        <v>72</v>
      </c>
      <c r="C115" s="8" t="s">
        <v>73</v>
      </c>
      <c r="D115" s="9">
        <f t="shared" si="5"/>
        <v>90</v>
      </c>
      <c r="H115">
        <v>8</v>
      </c>
      <c r="I115">
        <v>12</v>
      </c>
      <c r="J115">
        <v>10</v>
      </c>
      <c r="K115">
        <v>5</v>
      </c>
      <c r="L115">
        <v>6</v>
      </c>
      <c r="M115">
        <v>6</v>
      </c>
      <c r="N115">
        <v>5</v>
      </c>
      <c r="P115">
        <v>7</v>
      </c>
      <c r="R115" s="21">
        <v>8</v>
      </c>
      <c r="S115" s="21">
        <v>7</v>
      </c>
      <c r="T115" s="21">
        <v>7</v>
      </c>
      <c r="U115">
        <v>9</v>
      </c>
    </row>
    <row r="116" spans="1:21" s="19" customFormat="1">
      <c r="A116" s="22"/>
      <c r="B116" s="23" t="s">
        <v>209</v>
      </c>
      <c r="C116" s="23" t="s">
        <v>210</v>
      </c>
      <c r="D116" s="24">
        <f t="shared" si="5"/>
        <v>0</v>
      </c>
      <c r="E116" s="23"/>
      <c r="F116" s="23"/>
      <c r="G116" s="24"/>
    </row>
    <row r="117" spans="1:21" s="19" customFormat="1">
      <c r="A117" s="22"/>
      <c r="B117" s="23" t="s">
        <v>110</v>
      </c>
      <c r="C117" s="23" t="s">
        <v>113</v>
      </c>
      <c r="D117" s="24">
        <f t="shared" si="5"/>
        <v>0</v>
      </c>
    </row>
    <row r="118" spans="1:21">
      <c r="A118" s="2"/>
      <c r="B118" s="8" t="s">
        <v>26</v>
      </c>
      <c r="C118" s="8" t="s">
        <v>27</v>
      </c>
      <c r="D118" s="9">
        <f t="shared" si="5"/>
        <v>47.5</v>
      </c>
      <c r="I118">
        <v>0.5</v>
      </c>
      <c r="J118">
        <v>7</v>
      </c>
      <c r="M118">
        <v>5</v>
      </c>
      <c r="N118">
        <v>7</v>
      </c>
      <c r="O118">
        <v>4</v>
      </c>
      <c r="P118" t="s">
        <v>202</v>
      </c>
      <c r="Q118">
        <v>6</v>
      </c>
      <c r="R118" s="21">
        <v>5</v>
      </c>
      <c r="T118" s="21">
        <v>6</v>
      </c>
      <c r="U118">
        <v>7</v>
      </c>
    </row>
    <row r="119" spans="1:21" s="19" customFormat="1">
      <c r="A119" s="22"/>
      <c r="B119" s="23" t="s">
        <v>177</v>
      </c>
      <c r="C119" s="23" t="s">
        <v>178</v>
      </c>
      <c r="D119" s="24">
        <f t="shared" si="5"/>
        <v>19</v>
      </c>
      <c r="H119" s="19">
        <v>5</v>
      </c>
      <c r="I119" s="19">
        <v>14</v>
      </c>
      <c r="J119" s="19" t="s">
        <v>202</v>
      </c>
    </row>
    <row r="120" spans="1:21">
      <c r="A120" s="2"/>
      <c r="B120" s="8" t="s">
        <v>83</v>
      </c>
      <c r="C120" s="8" t="s">
        <v>84</v>
      </c>
      <c r="D120" s="9">
        <f t="shared" si="5"/>
        <v>11</v>
      </c>
      <c r="H120">
        <v>0.5</v>
      </c>
      <c r="I120" t="s">
        <v>202</v>
      </c>
      <c r="J120" t="s">
        <v>202</v>
      </c>
      <c r="K120">
        <v>3</v>
      </c>
      <c r="L120">
        <v>4</v>
      </c>
      <c r="O120">
        <v>2</v>
      </c>
      <c r="P120" t="s">
        <v>202</v>
      </c>
      <c r="Q120">
        <v>0.5</v>
      </c>
      <c r="R120" s="21">
        <v>0.5</v>
      </c>
      <c r="S120" s="21">
        <v>0.5</v>
      </c>
      <c r="T120" s="21" t="s">
        <v>208</v>
      </c>
      <c r="U120" t="s">
        <v>208</v>
      </c>
    </row>
    <row r="121" spans="1:21" s="19" customFormat="1">
      <c r="A121" s="22"/>
      <c r="B121" s="23" t="s">
        <v>98</v>
      </c>
      <c r="C121" s="23" t="s">
        <v>134</v>
      </c>
      <c r="D121" s="24">
        <f t="shared" si="5"/>
        <v>0</v>
      </c>
    </row>
    <row r="122" spans="1:21" s="19" customFormat="1">
      <c r="A122" s="22"/>
      <c r="B122" s="23" t="s">
        <v>67</v>
      </c>
      <c r="C122" s="23" t="s">
        <v>68</v>
      </c>
      <c r="D122" s="24">
        <f t="shared" si="5"/>
        <v>0</v>
      </c>
      <c r="H122" s="19" t="s">
        <v>202</v>
      </c>
    </row>
    <row r="123" spans="1:21" s="19" customFormat="1">
      <c r="A123" s="22"/>
      <c r="B123" s="23" t="s">
        <v>237</v>
      </c>
      <c r="C123" s="23"/>
      <c r="D123" s="24">
        <f t="shared" si="5"/>
        <v>86</v>
      </c>
      <c r="H123" s="19">
        <v>3</v>
      </c>
      <c r="J123" s="19">
        <f>11+0.5</f>
        <v>11.5</v>
      </c>
      <c r="K123" s="19">
        <f>8+6+4</f>
        <v>18</v>
      </c>
      <c r="L123" s="19">
        <f>8+7+0.5</f>
        <v>15.5</v>
      </c>
      <c r="N123" s="19">
        <v>0.5</v>
      </c>
      <c r="O123" s="19">
        <v>10</v>
      </c>
      <c r="P123" s="19">
        <v>0.5</v>
      </c>
      <c r="Q123" s="19">
        <f>9+7</f>
        <v>16</v>
      </c>
      <c r="S123" s="19">
        <v>5</v>
      </c>
      <c r="U123" s="19">
        <v>6</v>
      </c>
    </row>
    <row r="124" spans="1:21">
      <c r="B124" s="8" t="s">
        <v>77</v>
      </c>
      <c r="C124" s="8" t="s">
        <v>44</v>
      </c>
      <c r="D124" s="9">
        <f t="shared" si="5"/>
        <v>40.5</v>
      </c>
      <c r="G124">
        <v>1</v>
      </c>
      <c r="H124">
        <v>7</v>
      </c>
      <c r="I124">
        <v>13</v>
      </c>
      <c r="J124">
        <v>8</v>
      </c>
      <c r="M124">
        <v>0.5</v>
      </c>
      <c r="N124">
        <v>6</v>
      </c>
      <c r="O124">
        <v>5</v>
      </c>
    </row>
    <row r="125" spans="1:21">
      <c r="B125" s="8" t="s">
        <v>81</v>
      </c>
      <c r="C125" s="8" t="s">
        <v>238</v>
      </c>
      <c r="D125" s="9">
        <f t="shared" si="5"/>
        <v>82</v>
      </c>
      <c r="I125">
        <v>15</v>
      </c>
      <c r="K125">
        <v>7</v>
      </c>
      <c r="L125">
        <v>5</v>
      </c>
      <c r="M125">
        <v>3</v>
      </c>
      <c r="O125">
        <v>6</v>
      </c>
      <c r="P125">
        <v>12</v>
      </c>
      <c r="R125" s="21">
        <v>10</v>
      </c>
      <c r="S125" s="21">
        <v>3</v>
      </c>
      <c r="T125" s="21">
        <v>11</v>
      </c>
      <c r="U125">
        <v>10</v>
      </c>
    </row>
    <row r="126" spans="1:21" s="19" customFormat="1">
      <c r="B126" s="23" t="s">
        <v>116</v>
      </c>
      <c r="C126" s="23" t="s">
        <v>117</v>
      </c>
      <c r="D126" s="24">
        <f t="shared" si="5"/>
        <v>0</v>
      </c>
      <c r="I126" s="19" t="s">
        <v>202</v>
      </c>
    </row>
    <row r="127" spans="1:21" s="19" customFormat="1">
      <c r="B127" s="23" t="s">
        <v>236</v>
      </c>
      <c r="C127" s="23" t="s">
        <v>171</v>
      </c>
      <c r="D127" s="24">
        <f t="shared" si="5"/>
        <v>0</v>
      </c>
      <c r="I127" s="19" t="s">
        <v>202</v>
      </c>
    </row>
    <row r="128" spans="1:21" s="19" customFormat="1">
      <c r="B128" s="23" t="s">
        <v>239</v>
      </c>
      <c r="C128" s="23" t="s">
        <v>182</v>
      </c>
      <c r="D128" s="24">
        <f t="shared" si="5"/>
        <v>6</v>
      </c>
      <c r="I128" s="19" t="s">
        <v>202</v>
      </c>
      <c r="J128" s="19">
        <v>6</v>
      </c>
      <c r="Q128" s="19" t="s">
        <v>208</v>
      </c>
    </row>
    <row r="129" spans="1:21">
      <c r="B129" s="8" t="s">
        <v>94</v>
      </c>
      <c r="C129" s="8" t="s">
        <v>95</v>
      </c>
      <c r="D129" s="9">
        <f t="shared" si="5"/>
        <v>43.5</v>
      </c>
      <c r="I129" t="s">
        <v>202</v>
      </c>
      <c r="J129">
        <v>9</v>
      </c>
      <c r="K129">
        <v>0.5</v>
      </c>
      <c r="L129">
        <v>3</v>
      </c>
      <c r="N129" t="s">
        <v>202</v>
      </c>
      <c r="Q129">
        <v>10</v>
      </c>
      <c r="R129" s="21" t="s">
        <v>208</v>
      </c>
      <c r="T129" s="21">
        <v>10</v>
      </c>
      <c r="U129">
        <v>11</v>
      </c>
    </row>
    <row r="130" spans="1:21" s="19" customFormat="1">
      <c r="B130" s="23" t="s">
        <v>87</v>
      </c>
      <c r="C130" s="23" t="s">
        <v>240</v>
      </c>
      <c r="D130" s="24">
        <f t="shared" si="5"/>
        <v>4</v>
      </c>
      <c r="M130" s="19">
        <v>4</v>
      </c>
    </row>
    <row r="131" spans="1:21" s="19" customFormat="1">
      <c r="B131" s="23" t="s">
        <v>22</v>
      </c>
      <c r="C131" s="23" t="s">
        <v>218</v>
      </c>
      <c r="D131" s="24">
        <f t="shared" si="5"/>
        <v>5</v>
      </c>
      <c r="M131" s="19">
        <v>2</v>
      </c>
      <c r="N131" s="19">
        <v>3</v>
      </c>
    </row>
    <row r="132" spans="1:21" s="19" customFormat="1">
      <c r="B132" s="23" t="s">
        <v>241</v>
      </c>
      <c r="C132" s="23" t="s">
        <v>242</v>
      </c>
      <c r="D132" s="24">
        <f t="shared" si="5"/>
        <v>4</v>
      </c>
      <c r="N132" s="19">
        <v>4</v>
      </c>
    </row>
    <row r="133" spans="1:21" s="19" customFormat="1">
      <c r="B133" s="23" t="s">
        <v>22</v>
      </c>
      <c r="C133" s="23" t="s">
        <v>23</v>
      </c>
      <c r="D133" s="24">
        <f t="shared" si="5"/>
        <v>6.5</v>
      </c>
      <c r="O133" s="19">
        <v>0.5</v>
      </c>
      <c r="P133" s="19" t="s">
        <v>202</v>
      </c>
      <c r="Q133" s="19" t="s">
        <v>208</v>
      </c>
      <c r="R133" s="19">
        <v>6</v>
      </c>
    </row>
    <row r="134" spans="1:21" s="19" customFormat="1">
      <c r="B134" s="23" t="s">
        <v>94</v>
      </c>
      <c r="C134" s="23" t="s">
        <v>175</v>
      </c>
      <c r="D134" s="24">
        <f t="shared" si="5"/>
        <v>11</v>
      </c>
      <c r="P134" s="19">
        <v>11</v>
      </c>
    </row>
    <row r="135" spans="1:21" s="19" customFormat="1">
      <c r="B135" s="23" t="s">
        <v>108</v>
      </c>
      <c r="C135" s="23" t="s">
        <v>91</v>
      </c>
      <c r="D135" s="24">
        <f t="shared" si="5"/>
        <v>38</v>
      </c>
      <c r="P135" s="19">
        <v>10</v>
      </c>
      <c r="Q135" s="19">
        <v>8</v>
      </c>
      <c r="R135" s="19">
        <v>9</v>
      </c>
      <c r="S135" s="19">
        <v>2</v>
      </c>
      <c r="T135" s="19">
        <v>9</v>
      </c>
      <c r="U135" s="19" t="s">
        <v>208</v>
      </c>
    </row>
    <row r="136" spans="1:21" s="19" customFormat="1">
      <c r="B136" s="23" t="s">
        <v>87</v>
      </c>
      <c r="C136" s="23" t="s">
        <v>123</v>
      </c>
      <c r="D136" s="24">
        <f t="shared" si="5"/>
        <v>9</v>
      </c>
      <c r="P136" s="19">
        <v>9</v>
      </c>
    </row>
    <row r="137" spans="1:21" s="19" customFormat="1">
      <c r="B137" s="23" t="s">
        <v>87</v>
      </c>
      <c r="C137" s="23" t="s">
        <v>132</v>
      </c>
      <c r="D137" s="24">
        <f t="shared" si="5"/>
        <v>11</v>
      </c>
      <c r="Q137" s="19">
        <v>11</v>
      </c>
    </row>
    <row r="138" spans="1:21">
      <c r="B138" s="8"/>
      <c r="C138" s="8"/>
      <c r="D138" s="9"/>
    </row>
    <row r="139" spans="1:21">
      <c r="A139" s="2"/>
      <c r="B139" s="11" t="s">
        <v>131</v>
      </c>
      <c r="C139" s="3"/>
      <c r="D139" s="3"/>
      <c r="F139" t="s">
        <v>164</v>
      </c>
      <c r="G139">
        <v>3</v>
      </c>
      <c r="H139">
        <v>5</v>
      </c>
      <c r="I139">
        <v>6</v>
      </c>
      <c r="J139">
        <v>4</v>
      </c>
      <c r="K139">
        <v>2</v>
      </c>
      <c r="L139">
        <v>2</v>
      </c>
      <c r="M139">
        <v>4</v>
      </c>
      <c r="N139">
        <v>4</v>
      </c>
      <c r="O139">
        <v>3</v>
      </c>
      <c r="P139">
        <v>3</v>
      </c>
      <c r="Q139">
        <v>1</v>
      </c>
      <c r="R139" s="21">
        <v>2</v>
      </c>
      <c r="S139" s="21">
        <v>0</v>
      </c>
      <c r="T139" s="21">
        <v>2</v>
      </c>
      <c r="U139">
        <v>2</v>
      </c>
    </row>
    <row r="140" spans="1:21">
      <c r="A140" s="2"/>
      <c r="B140" s="5" t="s">
        <v>4</v>
      </c>
      <c r="C140" s="5" t="s">
        <v>5</v>
      </c>
      <c r="D140" s="3" t="s">
        <v>6</v>
      </c>
    </row>
    <row r="141" spans="1:21" s="19" customFormat="1">
      <c r="A141" s="22">
        <v>1</v>
      </c>
      <c r="B141" s="23" t="s">
        <v>110</v>
      </c>
      <c r="C141" s="23" t="s">
        <v>193</v>
      </c>
      <c r="D141" s="24">
        <f>SUM(G141:U141)</f>
        <v>0</v>
      </c>
    </row>
    <row r="142" spans="1:21">
      <c r="A142" s="2">
        <v>2</v>
      </c>
      <c r="B142" s="8" t="s">
        <v>77</v>
      </c>
      <c r="C142" s="8" t="s">
        <v>44</v>
      </c>
      <c r="D142" s="9">
        <f t="shared" ref="D142:D151" si="6">SUM(G142:U142)</f>
        <v>20</v>
      </c>
      <c r="G142">
        <v>1</v>
      </c>
      <c r="H142">
        <v>3</v>
      </c>
      <c r="I142">
        <v>6</v>
      </c>
      <c r="J142">
        <v>1</v>
      </c>
      <c r="M142">
        <v>4</v>
      </c>
      <c r="N142">
        <v>2</v>
      </c>
      <c r="O142">
        <v>3</v>
      </c>
    </row>
    <row r="143" spans="1:21" s="19" customFormat="1">
      <c r="A143" s="22">
        <v>3</v>
      </c>
      <c r="B143" s="23" t="s">
        <v>194</v>
      </c>
      <c r="C143" s="23" t="s">
        <v>195</v>
      </c>
      <c r="D143" s="24">
        <f t="shared" si="6"/>
        <v>0</v>
      </c>
    </row>
    <row r="144" spans="1:21">
      <c r="A144" s="2">
        <v>4</v>
      </c>
      <c r="B144" s="8" t="s">
        <v>79</v>
      </c>
      <c r="C144" s="8" t="s">
        <v>101</v>
      </c>
      <c r="D144" s="9">
        <f t="shared" si="6"/>
        <v>12</v>
      </c>
      <c r="G144">
        <v>2</v>
      </c>
      <c r="H144">
        <v>4</v>
      </c>
      <c r="I144">
        <v>2</v>
      </c>
      <c r="M144">
        <v>1</v>
      </c>
      <c r="N144">
        <v>1</v>
      </c>
      <c r="O144">
        <v>1</v>
      </c>
      <c r="P144">
        <v>1</v>
      </c>
    </row>
    <row r="145" spans="1:21">
      <c r="A145" s="2">
        <v>5</v>
      </c>
      <c r="B145" s="8" t="s">
        <v>26</v>
      </c>
      <c r="C145" s="8" t="s">
        <v>27</v>
      </c>
      <c r="D145" s="9">
        <f t="shared" si="6"/>
        <v>27</v>
      </c>
      <c r="H145">
        <v>2</v>
      </c>
      <c r="I145">
        <v>4</v>
      </c>
      <c r="J145">
        <v>3</v>
      </c>
      <c r="K145">
        <v>1</v>
      </c>
      <c r="L145">
        <v>1</v>
      </c>
      <c r="M145">
        <v>3</v>
      </c>
      <c r="N145">
        <v>3</v>
      </c>
      <c r="O145">
        <v>2</v>
      </c>
      <c r="P145">
        <v>2</v>
      </c>
      <c r="Q145">
        <v>1</v>
      </c>
      <c r="R145" s="21">
        <v>2</v>
      </c>
      <c r="T145" s="21">
        <v>2</v>
      </c>
      <c r="U145">
        <v>1</v>
      </c>
    </row>
    <row r="146" spans="1:21" s="19" customFormat="1">
      <c r="A146" s="22">
        <v>6</v>
      </c>
      <c r="B146" s="23" t="s">
        <v>196</v>
      </c>
      <c r="C146" s="23" t="s">
        <v>197</v>
      </c>
      <c r="D146" s="24">
        <f t="shared" si="6"/>
        <v>0</v>
      </c>
    </row>
    <row r="147" spans="1:21" s="19" customFormat="1">
      <c r="A147" s="22"/>
      <c r="B147" s="23" t="s">
        <v>83</v>
      </c>
      <c r="C147" s="23" t="s">
        <v>84</v>
      </c>
      <c r="D147" s="24">
        <f t="shared" si="6"/>
        <v>0</v>
      </c>
    </row>
    <row r="148" spans="1:21" s="19" customFormat="1">
      <c r="A148" s="22"/>
      <c r="B148" s="23" t="s">
        <v>200</v>
      </c>
      <c r="C148" s="23" t="s">
        <v>243</v>
      </c>
      <c r="D148" s="24">
        <f t="shared" si="6"/>
        <v>5</v>
      </c>
      <c r="H148" s="19">
        <v>5</v>
      </c>
    </row>
    <row r="149" spans="1:21" s="19" customFormat="1">
      <c r="A149" s="22"/>
      <c r="B149" s="23" t="s">
        <v>198</v>
      </c>
      <c r="C149" s="23" t="s">
        <v>199</v>
      </c>
      <c r="D149" s="24">
        <f t="shared" si="6"/>
        <v>0</v>
      </c>
    </row>
    <row r="150" spans="1:21">
      <c r="A150" s="2"/>
      <c r="B150" s="8" t="s">
        <v>59</v>
      </c>
      <c r="C150" s="8" t="s">
        <v>60</v>
      </c>
      <c r="D150" s="9">
        <f t="shared" si="6"/>
        <v>24</v>
      </c>
      <c r="G150">
        <v>3</v>
      </c>
      <c r="H150">
        <v>1</v>
      </c>
      <c r="I150">
        <v>5</v>
      </c>
      <c r="J150">
        <v>2</v>
      </c>
      <c r="K150">
        <v>2</v>
      </c>
      <c r="L150">
        <v>2</v>
      </c>
      <c r="M150">
        <v>2</v>
      </c>
      <c r="N150">
        <v>4</v>
      </c>
      <c r="T150" s="21">
        <v>1</v>
      </c>
      <c r="U150">
        <v>2</v>
      </c>
    </row>
    <row r="151" spans="1:21" s="19" customFormat="1">
      <c r="A151" s="22"/>
      <c r="B151" s="23" t="s">
        <v>165</v>
      </c>
      <c r="C151" s="23"/>
      <c r="D151" s="24">
        <f t="shared" si="6"/>
        <v>12</v>
      </c>
      <c r="I151" s="19">
        <f>3+1</f>
        <v>4</v>
      </c>
      <c r="J151" s="19">
        <v>4</v>
      </c>
      <c r="P151" s="19">
        <v>3</v>
      </c>
      <c r="R151" s="19">
        <v>1</v>
      </c>
    </row>
    <row r="152" spans="1:21">
      <c r="A152" s="8"/>
      <c r="B152" s="8"/>
      <c r="C152" s="8"/>
      <c r="D152" s="9"/>
    </row>
    <row r="153" spans="1:21">
      <c r="A153" s="2"/>
      <c r="B153" s="11" t="s">
        <v>135</v>
      </c>
      <c r="C153" s="3"/>
      <c r="D153" s="3"/>
      <c r="F153" t="s">
        <v>164</v>
      </c>
      <c r="G153">
        <v>5</v>
      </c>
      <c r="H153">
        <v>12</v>
      </c>
      <c r="I153">
        <v>10</v>
      </c>
      <c r="J153">
        <v>14</v>
      </c>
      <c r="K153">
        <v>11</v>
      </c>
      <c r="L153">
        <v>11</v>
      </c>
      <c r="M153">
        <v>10</v>
      </c>
      <c r="N153">
        <v>12</v>
      </c>
      <c r="O153">
        <v>10</v>
      </c>
      <c r="P153">
        <v>11</v>
      </c>
      <c r="Q153">
        <v>12</v>
      </c>
      <c r="R153" s="21">
        <v>7</v>
      </c>
      <c r="S153" s="21">
        <v>5</v>
      </c>
      <c r="T153" s="21">
        <v>12</v>
      </c>
      <c r="U153">
        <v>12</v>
      </c>
    </row>
    <row r="154" spans="1:21">
      <c r="A154" s="2"/>
      <c r="B154" s="5" t="s">
        <v>4</v>
      </c>
      <c r="C154" s="5" t="s">
        <v>5</v>
      </c>
      <c r="D154" s="3" t="s">
        <v>6</v>
      </c>
      <c r="E154" s="8"/>
      <c r="F154" s="8"/>
      <c r="G154" s="6"/>
    </row>
    <row r="155" spans="1:21" s="19" customFormat="1">
      <c r="A155" s="22">
        <v>1</v>
      </c>
      <c r="B155" s="23" t="s">
        <v>244</v>
      </c>
      <c r="C155" s="23" t="s">
        <v>178</v>
      </c>
      <c r="D155" s="24">
        <f>SUM(G155:U155)</f>
        <v>11.5</v>
      </c>
      <c r="E155" s="25"/>
      <c r="F155" s="22"/>
      <c r="G155" s="25"/>
      <c r="H155" s="19">
        <v>11</v>
      </c>
      <c r="I155" s="19" t="s">
        <v>202</v>
      </c>
      <c r="J155" s="19">
        <v>0.5</v>
      </c>
    </row>
    <row r="156" spans="1:21" s="19" customFormat="1">
      <c r="A156" s="22">
        <v>2</v>
      </c>
      <c r="B156" s="23" t="s">
        <v>205</v>
      </c>
      <c r="C156" s="23" t="s">
        <v>206</v>
      </c>
      <c r="D156" s="24">
        <f t="shared" ref="D156:D178" si="7">SUM(G156:U156)</f>
        <v>10</v>
      </c>
      <c r="E156" s="26"/>
      <c r="F156" s="27"/>
      <c r="G156" s="25"/>
      <c r="I156" s="19">
        <v>10</v>
      </c>
    </row>
    <row r="157" spans="1:21" s="19" customFormat="1">
      <c r="A157" s="22">
        <v>3</v>
      </c>
      <c r="B157" s="23" t="s">
        <v>203</v>
      </c>
      <c r="C157" s="23" t="s">
        <v>204</v>
      </c>
      <c r="D157" s="24">
        <f t="shared" si="7"/>
        <v>0</v>
      </c>
      <c r="H157" s="19" t="s">
        <v>202</v>
      </c>
      <c r="I157" s="19" t="s">
        <v>202</v>
      </c>
      <c r="J157" s="19" t="s">
        <v>202</v>
      </c>
    </row>
    <row r="158" spans="1:21">
      <c r="A158" s="2">
        <v>4</v>
      </c>
      <c r="B158" s="8" t="s">
        <v>108</v>
      </c>
      <c r="C158" s="8" t="s">
        <v>91</v>
      </c>
      <c r="D158" s="9">
        <f t="shared" si="7"/>
        <v>97</v>
      </c>
      <c r="G158">
        <v>2</v>
      </c>
      <c r="H158">
        <v>10</v>
      </c>
      <c r="I158">
        <v>5</v>
      </c>
      <c r="J158">
        <v>9</v>
      </c>
      <c r="K158">
        <v>6</v>
      </c>
      <c r="L158">
        <v>8</v>
      </c>
      <c r="M158">
        <v>7</v>
      </c>
      <c r="N158">
        <v>8</v>
      </c>
      <c r="O158" t="s">
        <v>202</v>
      </c>
      <c r="P158">
        <v>11</v>
      </c>
      <c r="Q158">
        <v>10</v>
      </c>
      <c r="R158" s="21">
        <v>4</v>
      </c>
      <c r="S158" s="21">
        <v>2</v>
      </c>
      <c r="T158" s="21">
        <v>8</v>
      </c>
      <c r="U158">
        <v>7</v>
      </c>
    </row>
    <row r="159" spans="1:21" s="19" customFormat="1">
      <c r="A159" s="22">
        <v>5</v>
      </c>
      <c r="B159" s="23" t="s">
        <v>22</v>
      </c>
      <c r="C159" s="23" t="s">
        <v>211</v>
      </c>
      <c r="D159" s="24">
        <f t="shared" si="7"/>
        <v>0</v>
      </c>
      <c r="I159" s="19" t="s">
        <v>202</v>
      </c>
      <c r="J159" s="19" t="s">
        <v>202</v>
      </c>
    </row>
    <row r="160" spans="1:21" s="19" customFormat="1">
      <c r="A160" s="22">
        <v>6</v>
      </c>
      <c r="B160" s="23" t="s">
        <v>198</v>
      </c>
      <c r="C160" s="23" t="s">
        <v>216</v>
      </c>
      <c r="D160" s="24">
        <f t="shared" si="7"/>
        <v>0</v>
      </c>
      <c r="H160" s="19" t="s">
        <v>202</v>
      </c>
      <c r="I160" s="19" t="s">
        <v>202</v>
      </c>
    </row>
    <row r="161" spans="1:21" s="19" customFormat="1">
      <c r="A161" s="22"/>
      <c r="B161" s="23" t="s">
        <v>67</v>
      </c>
      <c r="C161" s="23" t="s">
        <v>68</v>
      </c>
      <c r="D161" s="24">
        <f t="shared" si="7"/>
        <v>0</v>
      </c>
      <c r="H161" s="19" t="s">
        <v>202</v>
      </c>
    </row>
    <row r="162" spans="1:21">
      <c r="A162" s="2"/>
      <c r="B162" s="8" t="s">
        <v>98</v>
      </c>
      <c r="C162" s="8" t="s">
        <v>99</v>
      </c>
      <c r="D162" s="9">
        <f t="shared" si="7"/>
        <v>103</v>
      </c>
      <c r="G162">
        <v>3</v>
      </c>
      <c r="I162">
        <v>8</v>
      </c>
      <c r="K162">
        <v>10</v>
      </c>
      <c r="L162">
        <v>11</v>
      </c>
      <c r="M162">
        <v>10</v>
      </c>
      <c r="N162">
        <v>9</v>
      </c>
      <c r="O162">
        <v>10</v>
      </c>
      <c r="P162">
        <v>7</v>
      </c>
      <c r="Q162">
        <v>9</v>
      </c>
      <c r="R162" s="21">
        <v>5</v>
      </c>
      <c r="S162" s="21">
        <v>3</v>
      </c>
      <c r="T162" s="21">
        <v>9</v>
      </c>
      <c r="U162">
        <v>9</v>
      </c>
    </row>
    <row r="163" spans="1:21" s="19" customFormat="1">
      <c r="A163" s="22"/>
      <c r="B163" s="23" t="s">
        <v>165</v>
      </c>
      <c r="C163" s="23"/>
      <c r="D163" s="24">
        <f t="shared" si="7"/>
        <v>102</v>
      </c>
      <c r="G163" s="19">
        <v>5</v>
      </c>
      <c r="H163" s="19">
        <f>9+7</f>
        <v>16</v>
      </c>
      <c r="I163" s="19">
        <f>7+6</f>
        <v>13</v>
      </c>
      <c r="J163" s="19">
        <f>14+11</f>
        <v>25</v>
      </c>
      <c r="K163" s="19">
        <v>8</v>
      </c>
      <c r="L163" s="19">
        <v>6</v>
      </c>
      <c r="N163" s="19">
        <v>0.5</v>
      </c>
      <c r="O163" s="19">
        <v>0.5</v>
      </c>
      <c r="P163" s="19">
        <v>0.5</v>
      </c>
      <c r="Q163" s="19">
        <f>12+8+7+0.5</f>
        <v>27.5</v>
      </c>
    </row>
    <row r="164" spans="1:21" s="19" customFormat="1">
      <c r="A164" s="22"/>
      <c r="B164" s="23" t="s">
        <v>209</v>
      </c>
      <c r="C164" s="23" t="s">
        <v>210</v>
      </c>
      <c r="D164" s="24">
        <f t="shared" si="7"/>
        <v>6</v>
      </c>
      <c r="O164" s="19">
        <v>6</v>
      </c>
      <c r="P164" s="19" t="s">
        <v>202</v>
      </c>
    </row>
    <row r="165" spans="1:21">
      <c r="A165" s="2"/>
      <c r="B165" s="8" t="s">
        <v>118</v>
      </c>
      <c r="C165" s="8" t="s">
        <v>113</v>
      </c>
      <c r="D165" s="9">
        <f t="shared" si="7"/>
        <v>60.5</v>
      </c>
      <c r="G165">
        <v>4</v>
      </c>
      <c r="H165">
        <v>0.5</v>
      </c>
      <c r="I165" t="s">
        <v>202</v>
      </c>
      <c r="J165">
        <v>12</v>
      </c>
      <c r="K165">
        <v>9</v>
      </c>
      <c r="L165">
        <v>7</v>
      </c>
      <c r="M165">
        <v>0.5</v>
      </c>
      <c r="N165" t="s">
        <v>202</v>
      </c>
      <c r="O165">
        <v>5</v>
      </c>
      <c r="P165">
        <v>8</v>
      </c>
      <c r="Q165" t="s">
        <v>208</v>
      </c>
      <c r="R165" s="21">
        <v>3</v>
      </c>
      <c r="T165" s="21">
        <v>11</v>
      </c>
      <c r="U165">
        <v>0.5</v>
      </c>
    </row>
    <row r="166" spans="1:21">
      <c r="A166" s="8"/>
      <c r="B166" s="8" t="s">
        <v>83</v>
      </c>
      <c r="C166" s="8" t="s">
        <v>84</v>
      </c>
      <c r="D166" s="9">
        <f t="shared" si="7"/>
        <v>3.5</v>
      </c>
      <c r="H166" t="s">
        <v>202</v>
      </c>
      <c r="I166" t="s">
        <v>202</v>
      </c>
      <c r="J166" t="s">
        <v>202</v>
      </c>
      <c r="K166" t="s">
        <v>202</v>
      </c>
      <c r="L166">
        <v>0.5</v>
      </c>
      <c r="O166" t="s">
        <v>202</v>
      </c>
      <c r="P166" t="s">
        <v>202</v>
      </c>
      <c r="Q166" t="s">
        <v>208</v>
      </c>
      <c r="R166" s="21">
        <v>2</v>
      </c>
      <c r="S166" s="21">
        <v>1</v>
      </c>
      <c r="T166" s="21" t="s">
        <v>208</v>
      </c>
      <c r="U166" t="s">
        <v>208</v>
      </c>
    </row>
    <row r="167" spans="1:21" s="19" customFormat="1">
      <c r="A167" s="23"/>
      <c r="B167" s="23" t="s">
        <v>188</v>
      </c>
      <c r="C167" s="23" t="s">
        <v>189</v>
      </c>
      <c r="D167" s="24">
        <f t="shared" si="7"/>
        <v>0</v>
      </c>
      <c r="E167" s="23"/>
      <c r="F167" s="23"/>
      <c r="G167" s="24"/>
    </row>
    <row r="168" spans="1:21">
      <c r="A168" s="8"/>
      <c r="B168" s="8" t="s">
        <v>106</v>
      </c>
      <c r="C168" s="8" t="s">
        <v>107</v>
      </c>
      <c r="D168" s="9">
        <f t="shared" si="7"/>
        <v>57.5</v>
      </c>
      <c r="E168" s="8"/>
      <c r="F168" s="8"/>
      <c r="G168" s="9">
        <v>1</v>
      </c>
      <c r="H168" t="s">
        <v>202</v>
      </c>
      <c r="I168" t="s">
        <v>202</v>
      </c>
      <c r="K168">
        <v>11</v>
      </c>
      <c r="L168">
        <v>9</v>
      </c>
      <c r="M168">
        <v>8</v>
      </c>
      <c r="N168">
        <v>11</v>
      </c>
      <c r="O168">
        <v>9</v>
      </c>
      <c r="P168" t="s">
        <v>202</v>
      </c>
      <c r="Q168" t="s">
        <v>208</v>
      </c>
      <c r="T168" s="21">
        <v>0.5</v>
      </c>
      <c r="U168">
        <v>8</v>
      </c>
    </row>
    <row r="169" spans="1:21">
      <c r="A169" s="8"/>
      <c r="B169" s="8" t="s">
        <v>72</v>
      </c>
      <c r="C169" s="8" t="s">
        <v>73</v>
      </c>
      <c r="D169" s="9">
        <f t="shared" si="7"/>
        <v>83</v>
      </c>
      <c r="E169" s="8"/>
      <c r="F169" s="8"/>
      <c r="G169" s="9"/>
      <c r="H169">
        <v>12</v>
      </c>
      <c r="I169">
        <v>0.5</v>
      </c>
      <c r="J169">
        <v>10</v>
      </c>
      <c r="K169">
        <v>0.5</v>
      </c>
      <c r="L169" t="s">
        <v>202</v>
      </c>
      <c r="M169">
        <v>9</v>
      </c>
      <c r="N169">
        <v>10</v>
      </c>
      <c r="O169">
        <v>8</v>
      </c>
      <c r="P169" t="s">
        <v>202</v>
      </c>
      <c r="R169" s="21">
        <v>6</v>
      </c>
      <c r="S169" s="21">
        <v>4</v>
      </c>
      <c r="T169" s="21">
        <v>12</v>
      </c>
      <c r="U169">
        <v>11</v>
      </c>
    </row>
    <row r="170" spans="1:21" s="19" customFormat="1">
      <c r="B170" s="23" t="s">
        <v>212</v>
      </c>
      <c r="C170" s="23" t="s">
        <v>213</v>
      </c>
      <c r="D170" s="24">
        <f t="shared" si="7"/>
        <v>8</v>
      </c>
      <c r="H170" s="19">
        <v>8</v>
      </c>
    </row>
    <row r="171" spans="1:21">
      <c r="B171" s="8" t="s">
        <v>110</v>
      </c>
      <c r="C171" s="8" t="s">
        <v>132</v>
      </c>
      <c r="D171" s="9">
        <f t="shared" si="7"/>
        <v>114</v>
      </c>
      <c r="I171">
        <v>9</v>
      </c>
      <c r="J171">
        <v>13</v>
      </c>
      <c r="K171">
        <v>7</v>
      </c>
      <c r="L171">
        <v>10</v>
      </c>
      <c r="M171">
        <v>6</v>
      </c>
      <c r="N171">
        <v>12</v>
      </c>
      <c r="O171">
        <v>7</v>
      </c>
      <c r="P171">
        <v>10</v>
      </c>
      <c r="Q171">
        <v>11</v>
      </c>
      <c r="R171" s="21">
        <v>7</v>
      </c>
      <c r="T171" s="21">
        <v>10</v>
      </c>
      <c r="U171">
        <v>12</v>
      </c>
    </row>
    <row r="172" spans="1:21" s="19" customFormat="1">
      <c r="B172" s="23" t="s">
        <v>116</v>
      </c>
      <c r="C172" s="23" t="s">
        <v>117</v>
      </c>
      <c r="D172" s="24">
        <f t="shared" si="7"/>
        <v>0</v>
      </c>
      <c r="I172" s="19" t="s">
        <v>202</v>
      </c>
    </row>
    <row r="173" spans="1:21" s="19" customFormat="1">
      <c r="B173" s="23" t="s">
        <v>168</v>
      </c>
      <c r="C173" s="23" t="s">
        <v>169</v>
      </c>
      <c r="D173" s="24">
        <f t="shared" si="7"/>
        <v>0</v>
      </c>
      <c r="I173" s="19" t="s">
        <v>202</v>
      </c>
      <c r="J173" s="19" t="s">
        <v>202</v>
      </c>
    </row>
    <row r="174" spans="1:21" s="19" customFormat="1">
      <c r="B174" s="23" t="s">
        <v>166</v>
      </c>
      <c r="C174" s="23" t="s">
        <v>167</v>
      </c>
      <c r="D174" s="24">
        <f t="shared" si="7"/>
        <v>0</v>
      </c>
      <c r="I174" s="19" t="s">
        <v>202</v>
      </c>
      <c r="J174" s="19" t="s">
        <v>202</v>
      </c>
    </row>
    <row r="175" spans="1:21" s="19" customFormat="1">
      <c r="B175" s="23" t="s">
        <v>114</v>
      </c>
      <c r="C175" s="23" t="s">
        <v>115</v>
      </c>
      <c r="D175" s="24">
        <f t="shared" si="7"/>
        <v>6</v>
      </c>
      <c r="J175" s="19" t="s">
        <v>202</v>
      </c>
      <c r="K175" s="19" t="s">
        <v>202</v>
      </c>
      <c r="L175" s="19" t="s">
        <v>202</v>
      </c>
      <c r="N175" s="19" t="s">
        <v>202</v>
      </c>
      <c r="P175" s="19">
        <v>6</v>
      </c>
    </row>
    <row r="176" spans="1:21" s="19" customFormat="1">
      <c r="B176" s="23" t="s">
        <v>22</v>
      </c>
      <c r="C176" s="23" t="s">
        <v>218</v>
      </c>
      <c r="D176" s="24">
        <f t="shared" si="7"/>
        <v>12</v>
      </c>
      <c r="M176" s="19">
        <v>5</v>
      </c>
      <c r="N176" s="19">
        <v>7</v>
      </c>
    </row>
    <row r="177" spans="1:21" s="19" customFormat="1">
      <c r="B177" s="23" t="s">
        <v>170</v>
      </c>
      <c r="C177" s="23" t="s">
        <v>190</v>
      </c>
      <c r="D177" s="24">
        <f t="shared" si="7"/>
        <v>0</v>
      </c>
      <c r="M177" s="19" t="s">
        <v>202</v>
      </c>
      <c r="N177" s="19" t="s">
        <v>202</v>
      </c>
    </row>
    <row r="178" spans="1:21" s="19" customFormat="1">
      <c r="B178" s="23" t="s">
        <v>22</v>
      </c>
      <c r="C178" s="23" t="s">
        <v>23</v>
      </c>
      <c r="D178" s="24">
        <f t="shared" si="7"/>
        <v>9.5</v>
      </c>
      <c r="O178" s="19" t="s">
        <v>202</v>
      </c>
      <c r="P178" s="19">
        <v>9</v>
      </c>
      <c r="Q178" s="19" t="s">
        <v>208</v>
      </c>
      <c r="R178" s="19">
        <v>0.5</v>
      </c>
    </row>
    <row r="180" spans="1:21">
      <c r="A180" s="2"/>
      <c r="B180" s="11" t="s">
        <v>139</v>
      </c>
      <c r="C180" s="3"/>
      <c r="D180" s="3"/>
      <c r="F180" t="s">
        <v>164</v>
      </c>
      <c r="G180">
        <v>2</v>
      </c>
      <c r="H180">
        <v>3</v>
      </c>
      <c r="I180">
        <v>11</v>
      </c>
      <c r="J180">
        <v>5</v>
      </c>
      <c r="K180">
        <v>3</v>
      </c>
      <c r="L180">
        <v>3</v>
      </c>
      <c r="M180">
        <v>4</v>
      </c>
      <c r="N180">
        <v>6</v>
      </c>
      <c r="O180">
        <v>3</v>
      </c>
      <c r="P180">
        <v>6</v>
      </c>
      <c r="Q180">
        <v>6</v>
      </c>
      <c r="R180" s="21">
        <v>9</v>
      </c>
      <c r="S180" s="21">
        <v>6</v>
      </c>
      <c r="T180" s="21">
        <v>12</v>
      </c>
      <c r="U180">
        <v>12</v>
      </c>
    </row>
    <row r="181" spans="1:21">
      <c r="A181" s="2"/>
      <c r="B181" s="5" t="s">
        <v>4</v>
      </c>
      <c r="C181" s="5" t="s">
        <v>5</v>
      </c>
      <c r="D181" s="3" t="s">
        <v>6</v>
      </c>
    </row>
    <row r="182" spans="1:21">
      <c r="A182" s="2">
        <v>1</v>
      </c>
      <c r="B182" s="8" t="s">
        <v>121</v>
      </c>
      <c r="C182" s="8" t="s">
        <v>122</v>
      </c>
      <c r="D182" s="9">
        <f>SUM(G182:U182)</f>
        <v>29</v>
      </c>
      <c r="H182">
        <v>1</v>
      </c>
      <c r="I182">
        <v>8</v>
      </c>
      <c r="M182">
        <v>2</v>
      </c>
      <c r="N182">
        <v>6</v>
      </c>
      <c r="P182">
        <v>6</v>
      </c>
      <c r="R182" s="21">
        <v>4</v>
      </c>
      <c r="S182" s="21">
        <v>2</v>
      </c>
    </row>
    <row r="183" spans="1:21" s="19" customFormat="1">
      <c r="A183" s="22">
        <v>2</v>
      </c>
      <c r="B183" s="22" t="s">
        <v>221</v>
      </c>
      <c r="C183" s="22" t="s">
        <v>113</v>
      </c>
      <c r="D183" s="24">
        <f t="shared" ref="D183:D206" si="8">SUM(G183:U183)</f>
        <v>0</v>
      </c>
    </row>
    <row r="184" spans="1:21" s="19" customFormat="1">
      <c r="A184" s="22">
        <v>3</v>
      </c>
      <c r="B184" s="22" t="s">
        <v>226</v>
      </c>
      <c r="C184" s="22" t="s">
        <v>227</v>
      </c>
      <c r="D184" s="24">
        <f t="shared" si="8"/>
        <v>10</v>
      </c>
      <c r="I184" s="19">
        <v>10</v>
      </c>
    </row>
    <row r="185" spans="1:21" s="19" customFormat="1">
      <c r="A185" s="22">
        <v>4</v>
      </c>
      <c r="B185" s="23" t="s">
        <v>17</v>
      </c>
      <c r="C185" s="23" t="s">
        <v>245</v>
      </c>
      <c r="D185" s="24">
        <f t="shared" si="8"/>
        <v>1</v>
      </c>
      <c r="S185" s="19">
        <v>1</v>
      </c>
    </row>
    <row r="186" spans="1:21" s="19" customFormat="1">
      <c r="A186" s="22">
        <v>5</v>
      </c>
      <c r="B186" s="23" t="s">
        <v>183</v>
      </c>
      <c r="C186" s="23" t="s">
        <v>184</v>
      </c>
      <c r="D186" s="24">
        <f t="shared" si="8"/>
        <v>0</v>
      </c>
    </row>
    <row r="187" spans="1:21" s="19" customFormat="1">
      <c r="A187" s="22">
        <v>6</v>
      </c>
      <c r="B187" s="22" t="s">
        <v>179</v>
      </c>
      <c r="C187" s="22" t="s">
        <v>223</v>
      </c>
      <c r="D187" s="24">
        <f t="shared" si="8"/>
        <v>5</v>
      </c>
      <c r="H187" s="19">
        <v>3</v>
      </c>
      <c r="J187" s="19">
        <v>2</v>
      </c>
    </row>
    <row r="188" spans="1:21" s="19" customFormat="1">
      <c r="A188" s="22"/>
      <c r="B188" s="22" t="s">
        <v>239</v>
      </c>
      <c r="C188" s="22" t="s">
        <v>182</v>
      </c>
      <c r="D188" s="24">
        <f t="shared" si="8"/>
        <v>2</v>
      </c>
      <c r="I188" s="19" t="s">
        <v>202</v>
      </c>
      <c r="J188" s="19">
        <v>1</v>
      </c>
      <c r="Q188" s="19">
        <v>1</v>
      </c>
    </row>
    <row r="189" spans="1:21" s="19" customFormat="1">
      <c r="A189" s="22"/>
      <c r="B189" s="23" t="s">
        <v>19</v>
      </c>
      <c r="C189" s="23" t="s">
        <v>20</v>
      </c>
      <c r="D189" s="24">
        <f t="shared" si="8"/>
        <v>0</v>
      </c>
    </row>
    <row r="190" spans="1:21" s="19" customFormat="1">
      <c r="A190" s="22"/>
      <c r="B190" s="23" t="s">
        <v>224</v>
      </c>
      <c r="C190" s="23" t="s">
        <v>225</v>
      </c>
      <c r="D190" s="24">
        <f t="shared" si="8"/>
        <v>0</v>
      </c>
    </row>
    <row r="191" spans="1:21" s="19" customFormat="1">
      <c r="A191" s="22"/>
      <c r="B191" s="23" t="s">
        <v>229</v>
      </c>
      <c r="C191" s="23" t="s">
        <v>230</v>
      </c>
      <c r="D191" s="24">
        <f t="shared" si="8"/>
        <v>0</v>
      </c>
    </row>
    <row r="192" spans="1:21" s="19" customFormat="1">
      <c r="A192" s="22"/>
      <c r="B192" s="22" t="s">
        <v>94</v>
      </c>
      <c r="C192" s="22" t="s">
        <v>228</v>
      </c>
      <c r="D192" s="24">
        <f t="shared" si="8"/>
        <v>0</v>
      </c>
    </row>
    <row r="193" spans="1:21" s="19" customFormat="1">
      <c r="A193" s="22"/>
      <c r="B193" s="22" t="s">
        <v>185</v>
      </c>
      <c r="C193" s="22" t="s">
        <v>186</v>
      </c>
      <c r="D193" s="24">
        <f t="shared" si="8"/>
        <v>0</v>
      </c>
    </row>
    <row r="194" spans="1:21">
      <c r="B194" s="8" t="s">
        <v>102</v>
      </c>
      <c r="C194" s="8" t="s">
        <v>140</v>
      </c>
      <c r="D194" s="9">
        <f t="shared" si="8"/>
        <v>47</v>
      </c>
      <c r="G194">
        <v>2</v>
      </c>
      <c r="I194">
        <v>6</v>
      </c>
      <c r="Q194">
        <v>6</v>
      </c>
      <c r="R194" s="21">
        <v>6</v>
      </c>
      <c r="S194" s="21">
        <v>5</v>
      </c>
      <c r="T194" s="21">
        <v>11</v>
      </c>
      <c r="U194">
        <v>11</v>
      </c>
    </row>
    <row r="195" spans="1:21" s="19" customFormat="1">
      <c r="B195" s="23" t="s">
        <v>28</v>
      </c>
      <c r="C195" s="23" t="s">
        <v>12</v>
      </c>
      <c r="D195" s="24">
        <f t="shared" si="8"/>
        <v>5</v>
      </c>
      <c r="G195" s="19">
        <v>1</v>
      </c>
      <c r="H195" s="19">
        <v>2</v>
      </c>
      <c r="K195" s="19">
        <v>1</v>
      </c>
      <c r="L195" s="19">
        <v>1</v>
      </c>
    </row>
    <row r="196" spans="1:21">
      <c r="B196" s="8" t="s">
        <v>81</v>
      </c>
      <c r="C196" s="8" t="s">
        <v>82</v>
      </c>
      <c r="D196" s="9">
        <f t="shared" si="8"/>
        <v>61</v>
      </c>
      <c r="I196">
        <v>11</v>
      </c>
      <c r="K196">
        <v>3</v>
      </c>
      <c r="L196">
        <v>3</v>
      </c>
      <c r="M196">
        <v>1</v>
      </c>
      <c r="O196">
        <v>2</v>
      </c>
      <c r="P196">
        <v>5</v>
      </c>
      <c r="R196" s="21">
        <v>9</v>
      </c>
      <c r="S196" s="21">
        <v>3</v>
      </c>
      <c r="T196" s="21">
        <v>12</v>
      </c>
      <c r="U196">
        <v>12</v>
      </c>
    </row>
    <row r="197" spans="1:21" s="19" customFormat="1">
      <c r="B197" s="23" t="s">
        <v>87</v>
      </c>
      <c r="C197" s="23" t="s">
        <v>100</v>
      </c>
      <c r="D197" s="24">
        <f t="shared" si="8"/>
        <v>9</v>
      </c>
      <c r="I197" s="19">
        <v>9</v>
      </c>
    </row>
    <row r="198" spans="1:21">
      <c r="B198" s="8" t="s">
        <v>94</v>
      </c>
      <c r="C198" s="8" t="s">
        <v>95</v>
      </c>
      <c r="D198" s="9">
        <f t="shared" si="8"/>
        <v>38</v>
      </c>
      <c r="I198">
        <v>7</v>
      </c>
      <c r="J198">
        <v>3</v>
      </c>
      <c r="K198">
        <v>2</v>
      </c>
      <c r="L198">
        <v>2</v>
      </c>
      <c r="Q198">
        <v>4</v>
      </c>
      <c r="R198" s="21" t="s">
        <v>208</v>
      </c>
      <c r="T198" s="21">
        <v>10</v>
      </c>
      <c r="U198">
        <v>10</v>
      </c>
    </row>
    <row r="199" spans="1:21" s="19" customFormat="1">
      <c r="B199" s="23" t="s">
        <v>236</v>
      </c>
      <c r="C199" s="23" t="s">
        <v>171</v>
      </c>
      <c r="D199" s="24">
        <f t="shared" si="8"/>
        <v>0</v>
      </c>
      <c r="I199" s="19" t="s">
        <v>202</v>
      </c>
    </row>
    <row r="200" spans="1:21" s="19" customFormat="1">
      <c r="B200" s="23" t="s">
        <v>233</v>
      </c>
      <c r="C200" s="23" t="s">
        <v>234</v>
      </c>
      <c r="D200" s="24">
        <f t="shared" si="8"/>
        <v>0</v>
      </c>
      <c r="I200" s="19" t="s">
        <v>202</v>
      </c>
    </row>
    <row r="201" spans="1:21" s="19" customFormat="1">
      <c r="B201" s="23" t="s">
        <v>165</v>
      </c>
      <c r="D201" s="24">
        <f t="shared" si="8"/>
        <v>54.5</v>
      </c>
      <c r="J201" s="19">
        <f>5+4</f>
        <v>9</v>
      </c>
      <c r="N201" s="19">
        <v>2</v>
      </c>
      <c r="O201" s="19">
        <v>3</v>
      </c>
      <c r="P201" s="19">
        <v>1</v>
      </c>
      <c r="Q201" s="19">
        <f>3+2</f>
        <v>5</v>
      </c>
      <c r="R201" s="19">
        <f>7+5+0.5</f>
        <v>12.5</v>
      </c>
      <c r="S201" s="19">
        <v>6</v>
      </c>
      <c r="U201" s="19">
        <f>9+7</f>
        <v>16</v>
      </c>
    </row>
    <row r="202" spans="1:21">
      <c r="B202" s="8" t="s">
        <v>28</v>
      </c>
      <c r="C202" s="8" t="s">
        <v>123</v>
      </c>
      <c r="D202" s="9">
        <f t="shared" si="8"/>
        <v>44</v>
      </c>
      <c r="M202">
        <v>4</v>
      </c>
      <c r="N202">
        <v>4</v>
      </c>
      <c r="O202">
        <v>1</v>
      </c>
      <c r="P202">
        <v>2</v>
      </c>
      <c r="Q202">
        <v>5</v>
      </c>
      <c r="R202" s="21">
        <v>8</v>
      </c>
      <c r="S202" s="21">
        <v>4</v>
      </c>
      <c r="T202" s="21">
        <v>8</v>
      </c>
      <c r="U202">
        <v>8</v>
      </c>
    </row>
    <row r="203" spans="1:21" s="19" customFormat="1">
      <c r="B203" s="23" t="s">
        <v>9</v>
      </c>
      <c r="C203" s="23" t="s">
        <v>10</v>
      </c>
      <c r="D203" s="24">
        <f t="shared" si="8"/>
        <v>6</v>
      </c>
      <c r="M203" s="19">
        <v>3</v>
      </c>
      <c r="N203" s="19">
        <v>3</v>
      </c>
    </row>
    <row r="204" spans="1:21" s="19" customFormat="1">
      <c r="B204" s="23"/>
      <c r="C204" s="23"/>
      <c r="D204" s="24">
        <f t="shared" si="8"/>
        <v>0</v>
      </c>
    </row>
    <row r="205" spans="1:21" s="19" customFormat="1">
      <c r="B205" s="23" t="s">
        <v>94</v>
      </c>
      <c r="C205" s="23" t="s">
        <v>175</v>
      </c>
      <c r="D205" s="24">
        <f t="shared" si="8"/>
        <v>4</v>
      </c>
      <c r="P205" s="19">
        <v>4</v>
      </c>
    </row>
    <row r="206" spans="1:21" s="19" customFormat="1">
      <c r="B206" s="23" t="s">
        <v>191</v>
      </c>
      <c r="C206" s="23" t="s">
        <v>192</v>
      </c>
      <c r="D206" s="24">
        <f t="shared" si="8"/>
        <v>3</v>
      </c>
      <c r="E206" s="23"/>
      <c r="F206" s="23"/>
      <c r="G206" s="24"/>
      <c r="P206" s="19">
        <v>3</v>
      </c>
      <c r="R206" s="19" t="s">
        <v>208</v>
      </c>
    </row>
    <row r="207" spans="1:21">
      <c r="D207" s="8"/>
      <c r="E207" s="8"/>
      <c r="F207" s="8"/>
      <c r="G207" s="9"/>
    </row>
    <row r="208" spans="1:21">
      <c r="D208" s="8"/>
      <c r="E208" s="8"/>
      <c r="F208" s="8"/>
      <c r="G208" s="9"/>
    </row>
    <row r="209" spans="4:7">
      <c r="D209" s="8"/>
      <c r="E209" s="8"/>
      <c r="F209" s="8"/>
      <c r="G209" s="9"/>
    </row>
    <row r="210" spans="4:7">
      <c r="D210" s="8"/>
      <c r="E210" s="8"/>
      <c r="F210" s="8"/>
      <c r="G210" s="9"/>
    </row>
    <row r="211" spans="4:7">
      <c r="D211" s="2"/>
      <c r="E211" s="8"/>
      <c r="F211" s="8"/>
      <c r="G211" s="9"/>
    </row>
    <row r="212" spans="4:7">
      <c r="D212" s="2"/>
      <c r="E212" s="8"/>
      <c r="F212" s="8"/>
      <c r="G212" s="9"/>
    </row>
    <row r="213" spans="4:7">
      <c r="D213" s="8"/>
      <c r="E213" s="8"/>
      <c r="F213" s="8"/>
      <c r="G213" s="8"/>
    </row>
    <row r="232" spans="4:7">
      <c r="D232" s="8"/>
      <c r="E232" s="8"/>
      <c r="F232" s="8"/>
      <c r="G232" s="9"/>
    </row>
    <row r="233" spans="4:7">
      <c r="D233" s="8"/>
      <c r="E233" s="8"/>
      <c r="F233" s="8"/>
      <c r="G233" s="9"/>
    </row>
    <row r="248" spans="4:7">
      <c r="D248" s="8"/>
      <c r="E248" s="8"/>
      <c r="F248" s="8"/>
      <c r="G248" s="9"/>
    </row>
    <row r="249" spans="4:7">
      <c r="D249" s="8"/>
      <c r="E249" s="8"/>
      <c r="F249" s="8"/>
      <c r="G249" s="9"/>
    </row>
    <row r="284" spans="4:7">
      <c r="D284" s="8"/>
      <c r="E284" s="8"/>
      <c r="F284" s="8"/>
      <c r="G284" s="9"/>
    </row>
    <row r="285" spans="4:7">
      <c r="D285" s="8"/>
      <c r="E285" s="8"/>
      <c r="F285" s="8"/>
      <c r="G285" s="8"/>
    </row>
    <row r="286" spans="4:7">
      <c r="D286" s="8"/>
      <c r="E286" s="8"/>
      <c r="F286" s="8"/>
      <c r="G286" s="8"/>
    </row>
  </sheetData>
  <phoneticPr fontId="0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3"/>
  <sheetViews>
    <sheetView topLeftCell="A226" workbookViewId="0">
      <pane xSplit="6" topLeftCell="G1" activePane="topRight" state="frozen"/>
      <selection pane="topRight" activeCell="B242" sqref="B242:D242"/>
    </sheetView>
  </sheetViews>
  <sheetFormatPr defaultRowHeight="15"/>
  <cols>
    <col min="1" max="1" width="3.5703125" customWidth="1"/>
    <col min="2" max="2" width="19.7109375" customWidth="1"/>
    <col min="3" max="3" width="22.140625" customWidth="1"/>
    <col min="5" max="5" width="4.140625" customWidth="1"/>
    <col min="18" max="20" width="9" style="21" customWidth="1"/>
  </cols>
  <sheetData>
    <row r="1" spans="1:21" ht="20.25">
      <c r="C1" s="1" t="s">
        <v>0</v>
      </c>
    </row>
    <row r="2" spans="1:21">
      <c r="C2" s="8"/>
      <c r="D2" s="3" t="s">
        <v>159</v>
      </c>
    </row>
    <row r="3" spans="1:21">
      <c r="C3" s="8"/>
      <c r="D3" s="3"/>
      <c r="K3" t="s">
        <v>160</v>
      </c>
      <c r="L3" t="s">
        <v>161</v>
      </c>
      <c r="T3" s="21" t="s">
        <v>162</v>
      </c>
      <c r="U3" t="s">
        <v>163</v>
      </c>
    </row>
    <row r="4" spans="1:21">
      <c r="G4" s="33">
        <v>40306</v>
      </c>
      <c r="H4" s="34">
        <v>40307</v>
      </c>
      <c r="I4" s="33">
        <v>40327</v>
      </c>
      <c r="J4" s="33">
        <v>40328</v>
      </c>
      <c r="K4" s="33">
        <v>40335</v>
      </c>
      <c r="L4" s="33">
        <v>40335</v>
      </c>
      <c r="M4" s="33">
        <v>40355</v>
      </c>
      <c r="N4" s="33">
        <v>40356</v>
      </c>
      <c r="O4" s="33">
        <v>40376</v>
      </c>
      <c r="P4" s="33">
        <v>40377</v>
      </c>
      <c r="Q4" s="33">
        <v>40405</v>
      </c>
      <c r="R4" s="35">
        <v>40411</v>
      </c>
      <c r="S4" s="35">
        <v>40412</v>
      </c>
      <c r="T4" s="35">
        <v>40419</v>
      </c>
      <c r="U4" s="18">
        <v>40419</v>
      </c>
    </row>
    <row r="6" spans="1:21">
      <c r="A6" s="8"/>
      <c r="B6" s="11" t="s">
        <v>142</v>
      </c>
      <c r="C6" s="3"/>
      <c r="D6" s="3"/>
      <c r="E6" s="3"/>
      <c r="F6" t="s">
        <v>164</v>
      </c>
      <c r="G6">
        <v>2</v>
      </c>
      <c r="H6">
        <v>7</v>
      </c>
      <c r="I6">
        <v>8</v>
      </c>
      <c r="J6">
        <v>9</v>
      </c>
      <c r="K6">
        <v>2</v>
      </c>
      <c r="L6">
        <v>2</v>
      </c>
      <c r="M6">
        <v>5</v>
      </c>
      <c r="N6">
        <v>1</v>
      </c>
      <c r="O6">
        <v>6</v>
      </c>
      <c r="P6">
        <v>8</v>
      </c>
      <c r="Q6">
        <v>3</v>
      </c>
      <c r="R6" s="21">
        <v>10</v>
      </c>
      <c r="S6" s="21">
        <v>8</v>
      </c>
      <c r="T6" s="21">
        <v>9</v>
      </c>
      <c r="U6">
        <v>9</v>
      </c>
    </row>
    <row r="7" spans="1:21">
      <c r="A7" s="8"/>
      <c r="B7" s="5" t="s">
        <v>4</v>
      </c>
      <c r="C7" s="5" t="s">
        <v>5</v>
      </c>
      <c r="D7" s="3" t="s">
        <v>6</v>
      </c>
      <c r="E7" s="3"/>
    </row>
    <row r="8" spans="1:21" s="19" customFormat="1">
      <c r="A8" s="23">
        <v>1</v>
      </c>
      <c r="B8" s="23" t="s">
        <v>177</v>
      </c>
      <c r="C8" s="23" t="s">
        <v>178</v>
      </c>
      <c r="D8" s="24">
        <f>SUM(G8:U8)</f>
        <v>0</v>
      </c>
      <c r="E8" s="24"/>
    </row>
    <row r="9" spans="1:21" s="19" customFormat="1">
      <c r="A9" s="23">
        <v>2</v>
      </c>
      <c r="B9" s="23" t="s">
        <v>179</v>
      </c>
      <c r="C9" s="23" t="s">
        <v>180</v>
      </c>
      <c r="D9" s="24">
        <f t="shared" ref="D9:D26" si="0">SUM(G9:U9)</f>
        <v>0</v>
      </c>
      <c r="E9" s="24"/>
    </row>
    <row r="10" spans="1:21" s="19" customFormat="1">
      <c r="A10" s="23">
        <v>3</v>
      </c>
      <c r="B10" s="23" t="s">
        <v>15</v>
      </c>
      <c r="C10" s="23" t="s">
        <v>16</v>
      </c>
      <c r="D10" s="24">
        <f t="shared" si="0"/>
        <v>8</v>
      </c>
      <c r="E10" s="24"/>
      <c r="H10" s="19">
        <v>3</v>
      </c>
      <c r="I10" s="19">
        <v>4</v>
      </c>
      <c r="J10" s="19" t="s">
        <v>202</v>
      </c>
      <c r="N10" s="19">
        <v>1</v>
      </c>
    </row>
    <row r="11" spans="1:21" s="19" customFormat="1">
      <c r="A11" s="23">
        <v>4</v>
      </c>
      <c r="B11" s="23" t="s">
        <v>108</v>
      </c>
      <c r="C11" s="23" t="s">
        <v>91</v>
      </c>
      <c r="D11" s="24">
        <f t="shared" si="0"/>
        <v>0</v>
      </c>
      <c r="E11" s="24"/>
    </row>
    <row r="12" spans="1:21" s="19" customFormat="1">
      <c r="A12" s="23">
        <v>5</v>
      </c>
      <c r="B12" s="23" t="s">
        <v>246</v>
      </c>
      <c r="C12" s="23" t="s">
        <v>247</v>
      </c>
      <c r="D12" s="24">
        <f t="shared" si="0"/>
        <v>0</v>
      </c>
      <c r="E12" s="24"/>
    </row>
    <row r="13" spans="1:21" s="19" customFormat="1">
      <c r="A13" s="23">
        <v>6</v>
      </c>
      <c r="B13" s="23" t="s">
        <v>168</v>
      </c>
      <c r="C13" s="23" t="s">
        <v>214</v>
      </c>
      <c r="D13" s="24">
        <f t="shared" si="0"/>
        <v>23</v>
      </c>
      <c r="E13" s="24"/>
      <c r="H13" s="19">
        <v>6</v>
      </c>
      <c r="I13" s="19">
        <v>5</v>
      </c>
      <c r="J13" s="19">
        <v>6</v>
      </c>
      <c r="O13" s="19">
        <v>6</v>
      </c>
    </row>
    <row r="14" spans="1:21" s="19" customFormat="1">
      <c r="A14" s="23"/>
      <c r="B14" s="23" t="s">
        <v>248</v>
      </c>
      <c r="C14" s="23" t="s">
        <v>249</v>
      </c>
      <c r="D14" s="24">
        <f t="shared" si="0"/>
        <v>10</v>
      </c>
      <c r="E14" s="24"/>
      <c r="H14" s="19">
        <v>4</v>
      </c>
      <c r="I14" s="19" t="s">
        <v>202</v>
      </c>
      <c r="M14" s="19">
        <v>3</v>
      </c>
      <c r="P14" s="19">
        <v>3</v>
      </c>
      <c r="S14" s="19" t="s">
        <v>208</v>
      </c>
    </row>
    <row r="15" spans="1:21">
      <c r="A15" s="8"/>
      <c r="B15" s="8" t="s">
        <v>145</v>
      </c>
      <c r="C15" s="8" t="s">
        <v>99</v>
      </c>
      <c r="D15" s="9">
        <f t="shared" si="0"/>
        <v>39</v>
      </c>
      <c r="E15" s="9"/>
      <c r="G15">
        <v>1</v>
      </c>
      <c r="H15">
        <v>2</v>
      </c>
      <c r="I15" t="s">
        <v>202</v>
      </c>
      <c r="K15">
        <v>1</v>
      </c>
      <c r="L15">
        <v>2</v>
      </c>
      <c r="M15">
        <v>5</v>
      </c>
      <c r="O15">
        <v>5</v>
      </c>
      <c r="P15">
        <v>5</v>
      </c>
      <c r="Q15">
        <v>2</v>
      </c>
      <c r="R15" s="21" t="s">
        <v>208</v>
      </c>
      <c r="S15" s="21">
        <v>7</v>
      </c>
      <c r="T15" s="21">
        <v>4</v>
      </c>
      <c r="U15">
        <v>5</v>
      </c>
    </row>
    <row r="16" spans="1:21" s="19" customFormat="1">
      <c r="A16" s="23"/>
      <c r="B16" s="23" t="s">
        <v>110</v>
      </c>
      <c r="C16" s="23" t="s">
        <v>250</v>
      </c>
      <c r="D16" s="24">
        <f t="shared" si="0"/>
        <v>0</v>
      </c>
      <c r="E16" s="24"/>
    </row>
    <row r="17" spans="1:21" s="19" customFormat="1">
      <c r="A17" s="23"/>
      <c r="B17" s="23" t="s">
        <v>79</v>
      </c>
      <c r="C17" s="23" t="s">
        <v>80</v>
      </c>
      <c r="D17" s="24">
        <f t="shared" si="0"/>
        <v>22</v>
      </c>
      <c r="E17" s="24"/>
      <c r="H17" s="19">
        <v>5</v>
      </c>
      <c r="I17" s="19">
        <v>3</v>
      </c>
      <c r="J17" s="19" t="s">
        <v>202</v>
      </c>
      <c r="M17" s="19">
        <v>4</v>
      </c>
      <c r="O17" s="19">
        <v>2</v>
      </c>
      <c r="P17" s="19">
        <v>8</v>
      </c>
    </row>
    <row r="18" spans="1:21">
      <c r="A18" s="8"/>
      <c r="B18" s="8" t="s">
        <v>143</v>
      </c>
      <c r="C18" s="8" t="s">
        <v>144</v>
      </c>
      <c r="D18" s="9">
        <f t="shared" si="0"/>
        <v>51</v>
      </c>
      <c r="E18" s="9"/>
      <c r="G18">
        <v>2</v>
      </c>
      <c r="H18">
        <v>7</v>
      </c>
      <c r="I18">
        <v>8</v>
      </c>
      <c r="J18">
        <v>4</v>
      </c>
      <c r="Q18">
        <v>3</v>
      </c>
      <c r="R18" s="21">
        <v>8</v>
      </c>
      <c r="S18" s="21">
        <v>4</v>
      </c>
      <c r="T18" s="21">
        <v>7</v>
      </c>
      <c r="U18">
        <v>8</v>
      </c>
    </row>
    <row r="19" spans="1:21" s="19" customFormat="1">
      <c r="A19" s="23"/>
      <c r="B19" s="23" t="s">
        <v>165</v>
      </c>
      <c r="C19" s="23"/>
      <c r="D19" s="24">
        <f t="shared" si="0"/>
        <v>93</v>
      </c>
      <c r="E19" s="24"/>
      <c r="H19" s="19">
        <v>0.5</v>
      </c>
      <c r="I19" s="19">
        <v>7</v>
      </c>
      <c r="J19" s="19">
        <f>9+8</f>
        <v>17</v>
      </c>
      <c r="P19" s="19">
        <v>7</v>
      </c>
      <c r="R19" s="19">
        <f>10+9+0.5</f>
        <v>19.5</v>
      </c>
      <c r="S19" s="19">
        <f>8+6</f>
        <v>14</v>
      </c>
      <c r="T19" s="19">
        <f>9+6</f>
        <v>15</v>
      </c>
      <c r="U19" s="19">
        <f>7+6</f>
        <v>13</v>
      </c>
    </row>
    <row r="20" spans="1:21">
      <c r="A20" s="8"/>
      <c r="B20" s="8" t="s">
        <v>87</v>
      </c>
      <c r="C20" s="8" t="s">
        <v>100</v>
      </c>
      <c r="D20" s="9">
        <f t="shared" si="0"/>
        <v>35.5</v>
      </c>
      <c r="E20" s="9"/>
      <c r="I20">
        <v>6</v>
      </c>
      <c r="J20">
        <v>5</v>
      </c>
      <c r="K20">
        <v>2</v>
      </c>
      <c r="L20">
        <v>1</v>
      </c>
      <c r="M20">
        <v>1</v>
      </c>
      <c r="O20">
        <v>4</v>
      </c>
      <c r="P20">
        <v>0.5</v>
      </c>
      <c r="Q20">
        <v>1</v>
      </c>
      <c r="R20" s="21">
        <v>5</v>
      </c>
      <c r="S20" s="21">
        <v>5</v>
      </c>
      <c r="T20" s="21">
        <v>5</v>
      </c>
      <c r="U20" t="s">
        <v>208</v>
      </c>
    </row>
    <row r="21" spans="1:21" s="19" customFormat="1">
      <c r="A21" s="23"/>
      <c r="B21" s="23" t="s">
        <v>251</v>
      </c>
      <c r="C21" s="23" t="s">
        <v>252</v>
      </c>
      <c r="D21" s="24">
        <f t="shared" si="0"/>
        <v>9.5</v>
      </c>
      <c r="E21" s="24"/>
      <c r="I21" s="19">
        <v>0.5</v>
      </c>
      <c r="P21" s="19">
        <v>6</v>
      </c>
      <c r="R21" s="19" t="s">
        <v>208</v>
      </c>
      <c r="S21" s="19">
        <v>3</v>
      </c>
    </row>
    <row r="22" spans="1:21" s="19" customFormat="1">
      <c r="A22" s="23"/>
      <c r="B22" s="23" t="s">
        <v>253</v>
      </c>
      <c r="C22" s="23" t="s">
        <v>254</v>
      </c>
      <c r="D22" s="24">
        <f t="shared" si="0"/>
        <v>7</v>
      </c>
      <c r="E22" s="24"/>
      <c r="J22" s="19">
        <v>7</v>
      </c>
    </row>
    <row r="23" spans="1:21" s="19" customFormat="1">
      <c r="A23" s="23"/>
      <c r="B23" s="23" t="s">
        <v>255</v>
      </c>
      <c r="C23" s="23" t="s">
        <v>256</v>
      </c>
      <c r="D23" s="24">
        <f t="shared" si="0"/>
        <v>0.5</v>
      </c>
      <c r="E23" s="24"/>
      <c r="J23" s="19">
        <v>0.5</v>
      </c>
    </row>
    <row r="24" spans="1:21" s="19" customFormat="1">
      <c r="A24" s="23"/>
      <c r="B24" s="23" t="s">
        <v>170</v>
      </c>
      <c r="C24" s="23" t="s">
        <v>190</v>
      </c>
      <c r="D24" s="24">
        <f t="shared" si="0"/>
        <v>2</v>
      </c>
      <c r="E24" s="24"/>
      <c r="M24" s="19">
        <v>2</v>
      </c>
    </row>
    <row r="25" spans="1:21" s="19" customFormat="1">
      <c r="A25" s="23"/>
      <c r="B25" s="23" t="s">
        <v>257</v>
      </c>
      <c r="C25" s="23" t="s">
        <v>258</v>
      </c>
      <c r="D25" s="24">
        <f t="shared" si="0"/>
        <v>20</v>
      </c>
      <c r="E25" s="24"/>
      <c r="O25" s="19">
        <v>3</v>
      </c>
      <c r="P25" s="19" t="s">
        <v>202</v>
      </c>
      <c r="T25" s="19">
        <v>8</v>
      </c>
      <c r="U25" s="19">
        <v>9</v>
      </c>
    </row>
    <row r="26" spans="1:21" s="19" customFormat="1">
      <c r="A26" s="23"/>
      <c r="B26" s="23" t="s">
        <v>259</v>
      </c>
      <c r="C26" s="23" t="s">
        <v>260</v>
      </c>
      <c r="D26" s="24">
        <f t="shared" si="0"/>
        <v>5.5</v>
      </c>
      <c r="E26" s="24"/>
      <c r="O26" s="19">
        <v>1</v>
      </c>
      <c r="P26" s="19">
        <v>4</v>
      </c>
      <c r="S26" s="19">
        <v>0.5</v>
      </c>
    </row>
    <row r="27" spans="1:21">
      <c r="A27" s="8"/>
      <c r="B27" s="8"/>
      <c r="C27" s="8"/>
      <c r="D27" s="9"/>
      <c r="E27" s="9"/>
    </row>
    <row r="28" spans="1:21">
      <c r="A28" s="2"/>
      <c r="B28" s="11" t="s">
        <v>147</v>
      </c>
      <c r="C28" s="3"/>
      <c r="D28" s="3"/>
      <c r="E28" s="3"/>
      <c r="F28" t="s">
        <v>164</v>
      </c>
      <c r="G28">
        <v>0</v>
      </c>
      <c r="H28">
        <v>1</v>
      </c>
      <c r="I28">
        <v>1</v>
      </c>
      <c r="J28">
        <v>1</v>
      </c>
      <c r="K28">
        <v>1</v>
      </c>
      <c r="L28">
        <v>1</v>
      </c>
      <c r="M28">
        <v>0</v>
      </c>
      <c r="N28">
        <v>0</v>
      </c>
      <c r="O28">
        <v>1</v>
      </c>
      <c r="P28">
        <v>1</v>
      </c>
      <c r="Q28">
        <v>1</v>
      </c>
      <c r="R28" s="21">
        <v>1</v>
      </c>
      <c r="S28" s="21">
        <v>1</v>
      </c>
      <c r="T28" s="21">
        <v>1</v>
      </c>
      <c r="U28">
        <v>1</v>
      </c>
    </row>
    <row r="29" spans="1:21">
      <c r="A29" s="2"/>
      <c r="B29" s="5" t="s">
        <v>4</v>
      </c>
      <c r="C29" s="5" t="s">
        <v>5</v>
      </c>
      <c r="D29" s="3" t="s">
        <v>6</v>
      </c>
      <c r="E29" s="3"/>
    </row>
    <row r="30" spans="1:21" s="19" customFormat="1">
      <c r="A30" s="22">
        <v>1</v>
      </c>
      <c r="B30" s="23" t="s">
        <v>79</v>
      </c>
      <c r="C30" s="23" t="s">
        <v>261</v>
      </c>
      <c r="D30" s="24">
        <f>SUM(G30:U30)</f>
        <v>0</v>
      </c>
      <c r="E30" s="24"/>
    </row>
    <row r="31" spans="1:21" s="19" customFormat="1">
      <c r="A31" s="23">
        <v>2</v>
      </c>
      <c r="B31" s="23" t="s">
        <v>262</v>
      </c>
      <c r="C31" s="23" t="s">
        <v>263</v>
      </c>
      <c r="D31" s="24">
        <f>SUM(G31:U31)</f>
        <v>0</v>
      </c>
      <c r="E31" s="24"/>
    </row>
    <row r="32" spans="1:21" s="19" customFormat="1">
      <c r="A32" s="23">
        <v>3</v>
      </c>
      <c r="B32" s="23" t="s">
        <v>264</v>
      </c>
      <c r="C32" s="23" t="s">
        <v>36</v>
      </c>
      <c r="D32" s="24">
        <f>SUM(G32:U32)</f>
        <v>0</v>
      </c>
      <c r="E32" s="24"/>
    </row>
    <row r="33" spans="1:21">
      <c r="A33" s="8">
        <v>4</v>
      </c>
      <c r="B33" s="8" t="s">
        <v>31</v>
      </c>
      <c r="C33" s="8" t="s">
        <v>137</v>
      </c>
      <c r="D33" s="9">
        <f>SUM(G33:U33)</f>
        <v>12</v>
      </c>
      <c r="E33" s="9"/>
      <c r="H33">
        <v>1</v>
      </c>
      <c r="I33">
        <v>1</v>
      </c>
      <c r="J33">
        <v>1</v>
      </c>
      <c r="K33">
        <v>1</v>
      </c>
      <c r="L33">
        <v>1</v>
      </c>
      <c r="O33">
        <v>1</v>
      </c>
      <c r="P33">
        <v>1</v>
      </c>
      <c r="Q33">
        <v>1</v>
      </c>
      <c r="R33" s="21">
        <v>1</v>
      </c>
      <c r="S33" s="21">
        <v>1</v>
      </c>
      <c r="T33" s="21">
        <v>1</v>
      </c>
      <c r="U33">
        <v>1</v>
      </c>
    </row>
    <row r="34" spans="1:21" s="19" customFormat="1">
      <c r="A34" s="22">
        <v>5</v>
      </c>
      <c r="B34" s="23" t="s">
        <v>265</v>
      </c>
      <c r="C34" s="23" t="s">
        <v>266</v>
      </c>
      <c r="D34" s="24">
        <f>SUM(G34:U34)</f>
        <v>0</v>
      </c>
      <c r="E34" s="24"/>
    </row>
    <row r="35" spans="1:21">
      <c r="A35" s="8"/>
      <c r="B35" s="8"/>
      <c r="C35" s="8"/>
      <c r="D35" s="9"/>
      <c r="E35" s="9"/>
    </row>
    <row r="36" spans="1:21">
      <c r="A36" s="8"/>
      <c r="B36" s="8"/>
      <c r="C36" s="8"/>
      <c r="D36" s="9"/>
      <c r="E36" s="9"/>
    </row>
    <row r="37" spans="1:21">
      <c r="A37" s="2"/>
      <c r="B37" s="11" t="s">
        <v>267</v>
      </c>
      <c r="C37" s="3"/>
      <c r="D37" s="3"/>
      <c r="E37" s="3"/>
      <c r="F37" t="s">
        <v>164</v>
      </c>
      <c r="G37">
        <v>0</v>
      </c>
      <c r="H37">
        <v>4</v>
      </c>
      <c r="I37">
        <v>6</v>
      </c>
      <c r="J37">
        <v>5</v>
      </c>
      <c r="K37">
        <v>2</v>
      </c>
      <c r="L37">
        <v>2</v>
      </c>
      <c r="M37">
        <v>5</v>
      </c>
      <c r="N37">
        <v>1</v>
      </c>
      <c r="O37">
        <v>3</v>
      </c>
      <c r="P37">
        <v>3</v>
      </c>
      <c r="Q37">
        <v>1</v>
      </c>
      <c r="R37" s="21">
        <v>3</v>
      </c>
      <c r="S37" s="21">
        <v>2</v>
      </c>
      <c r="T37" s="21">
        <v>1</v>
      </c>
      <c r="U37">
        <v>1</v>
      </c>
    </row>
    <row r="38" spans="1:21">
      <c r="A38" s="2"/>
      <c r="B38" s="5" t="s">
        <v>4</v>
      </c>
      <c r="C38" s="5" t="s">
        <v>5</v>
      </c>
      <c r="D38" s="3" t="s">
        <v>6</v>
      </c>
      <c r="E38" s="3"/>
    </row>
    <row r="39" spans="1:21" s="19" customFormat="1">
      <c r="A39" s="22">
        <v>1</v>
      </c>
      <c r="B39" s="23" t="s">
        <v>110</v>
      </c>
      <c r="C39" s="23" t="s">
        <v>193</v>
      </c>
      <c r="D39" s="24">
        <f>SUM(G39:U39)</f>
        <v>0</v>
      </c>
      <c r="E39" s="24"/>
    </row>
    <row r="40" spans="1:21" s="19" customFormat="1">
      <c r="A40" s="22">
        <v>2</v>
      </c>
      <c r="B40" s="23" t="s">
        <v>77</v>
      </c>
      <c r="C40" s="23" t="s">
        <v>44</v>
      </c>
      <c r="D40" s="24">
        <f t="shared" ref="D40:D49" si="1">SUM(G40:U40)</f>
        <v>21</v>
      </c>
      <c r="E40" s="24"/>
      <c r="H40" s="19">
        <v>4</v>
      </c>
      <c r="I40" s="19">
        <v>5</v>
      </c>
      <c r="J40" s="19">
        <v>5</v>
      </c>
      <c r="M40" s="19">
        <v>4</v>
      </c>
      <c r="O40" s="19">
        <v>3</v>
      </c>
    </row>
    <row r="41" spans="1:21" s="19" customFormat="1">
      <c r="A41" s="22">
        <v>3</v>
      </c>
      <c r="B41" s="23" t="s">
        <v>79</v>
      </c>
      <c r="C41" s="23" t="s">
        <v>80</v>
      </c>
      <c r="D41" s="24">
        <f t="shared" si="1"/>
        <v>11</v>
      </c>
      <c r="E41" s="24"/>
      <c r="H41" s="19">
        <v>1</v>
      </c>
      <c r="I41" s="19">
        <v>2</v>
      </c>
      <c r="J41" s="19">
        <v>1</v>
      </c>
      <c r="M41" s="19">
        <v>2</v>
      </c>
      <c r="O41" s="19">
        <v>2</v>
      </c>
      <c r="P41" s="19">
        <v>3</v>
      </c>
    </row>
    <row r="42" spans="1:21" s="19" customFormat="1">
      <c r="A42" s="22">
        <v>4</v>
      </c>
      <c r="B42" s="23" t="s">
        <v>268</v>
      </c>
      <c r="C42" s="23" t="s">
        <v>269</v>
      </c>
      <c r="D42" s="24">
        <f t="shared" si="1"/>
        <v>0</v>
      </c>
      <c r="E42" s="24"/>
    </row>
    <row r="43" spans="1:21" s="19" customFormat="1">
      <c r="A43" s="22">
        <v>5</v>
      </c>
      <c r="B43" s="23" t="s">
        <v>196</v>
      </c>
      <c r="C43" s="23" t="s">
        <v>197</v>
      </c>
      <c r="D43" s="24">
        <f t="shared" si="1"/>
        <v>0</v>
      </c>
      <c r="E43" s="24"/>
    </row>
    <row r="44" spans="1:21" s="19" customFormat="1">
      <c r="A44" s="22">
        <v>6</v>
      </c>
      <c r="B44" s="23" t="s">
        <v>83</v>
      </c>
      <c r="C44" s="23" t="s">
        <v>84</v>
      </c>
      <c r="D44" s="24">
        <f t="shared" si="1"/>
        <v>0</v>
      </c>
      <c r="E44" s="24"/>
    </row>
    <row r="45" spans="1:21">
      <c r="A45" s="2"/>
      <c r="B45" s="8" t="s">
        <v>26</v>
      </c>
      <c r="C45" s="8" t="s">
        <v>27</v>
      </c>
      <c r="D45" s="9">
        <f t="shared" si="1"/>
        <v>22</v>
      </c>
      <c r="E45" s="9"/>
      <c r="H45">
        <v>2</v>
      </c>
      <c r="I45">
        <v>1</v>
      </c>
      <c r="J45">
        <v>2</v>
      </c>
      <c r="K45">
        <v>2</v>
      </c>
      <c r="L45">
        <v>2</v>
      </c>
      <c r="M45">
        <v>3</v>
      </c>
      <c r="N45">
        <v>1</v>
      </c>
      <c r="O45">
        <v>1</v>
      </c>
      <c r="P45">
        <v>1</v>
      </c>
      <c r="Q45">
        <v>1</v>
      </c>
      <c r="R45" s="21">
        <v>3</v>
      </c>
      <c r="S45" s="21">
        <v>1</v>
      </c>
      <c r="T45" s="21">
        <v>1</v>
      </c>
      <c r="U45">
        <v>1</v>
      </c>
    </row>
    <row r="46" spans="1:21" s="19" customFormat="1">
      <c r="A46" s="22"/>
      <c r="B46" s="23" t="s">
        <v>200</v>
      </c>
      <c r="C46" s="23" t="s">
        <v>201</v>
      </c>
      <c r="D46" s="24">
        <f t="shared" si="1"/>
        <v>3</v>
      </c>
      <c r="E46" s="24"/>
      <c r="H46" s="19">
        <v>3</v>
      </c>
    </row>
    <row r="47" spans="1:21" s="19" customFormat="1">
      <c r="A47" s="22"/>
      <c r="B47" s="23" t="s">
        <v>198</v>
      </c>
      <c r="C47" s="23" t="s">
        <v>199</v>
      </c>
      <c r="D47" s="24">
        <f t="shared" si="1"/>
        <v>0</v>
      </c>
      <c r="E47" s="24"/>
    </row>
    <row r="48" spans="1:21" s="19" customFormat="1">
      <c r="B48" s="23" t="s">
        <v>165</v>
      </c>
      <c r="D48" s="24">
        <f t="shared" si="1"/>
        <v>25</v>
      </c>
      <c r="I48" s="19">
        <f>6+4</f>
        <v>10</v>
      </c>
      <c r="J48" s="19">
        <f>4+3</f>
        <v>7</v>
      </c>
      <c r="M48" s="19">
        <v>1</v>
      </c>
      <c r="P48" s="19">
        <v>2</v>
      </c>
      <c r="R48" s="19">
        <f>2+1</f>
        <v>3</v>
      </c>
      <c r="S48" s="19">
        <v>2</v>
      </c>
    </row>
    <row r="49" spans="1:21" s="19" customFormat="1">
      <c r="B49" s="23" t="s">
        <v>270</v>
      </c>
      <c r="C49" s="23" t="s">
        <v>60</v>
      </c>
      <c r="D49" s="24">
        <f t="shared" si="1"/>
        <v>10</v>
      </c>
      <c r="I49" s="19">
        <v>3</v>
      </c>
      <c r="K49" s="19">
        <v>1</v>
      </c>
      <c r="L49" s="19">
        <v>1</v>
      </c>
      <c r="M49" s="19">
        <v>5</v>
      </c>
    </row>
    <row r="51" spans="1:21">
      <c r="A51" s="2"/>
      <c r="B51" s="11" t="s">
        <v>271</v>
      </c>
      <c r="C51" s="3"/>
      <c r="D51" s="3"/>
      <c r="E51" s="3"/>
      <c r="F51" t="s">
        <v>164</v>
      </c>
      <c r="G51">
        <v>7</v>
      </c>
      <c r="H51">
        <v>18</v>
      </c>
      <c r="I51">
        <v>16</v>
      </c>
      <c r="J51">
        <v>16</v>
      </c>
      <c r="K51">
        <v>11</v>
      </c>
      <c r="L51">
        <v>11</v>
      </c>
      <c r="M51">
        <v>11</v>
      </c>
      <c r="N51">
        <v>8</v>
      </c>
      <c r="O51">
        <v>12</v>
      </c>
      <c r="P51">
        <v>11</v>
      </c>
      <c r="Q51">
        <v>12</v>
      </c>
      <c r="R51" s="21">
        <v>11</v>
      </c>
      <c r="S51" s="21">
        <v>9</v>
      </c>
      <c r="T51" s="21">
        <v>12</v>
      </c>
      <c r="U51">
        <v>12</v>
      </c>
    </row>
    <row r="52" spans="1:21">
      <c r="A52" s="2"/>
      <c r="B52" s="5" t="s">
        <v>4</v>
      </c>
      <c r="C52" s="5" t="s">
        <v>5</v>
      </c>
      <c r="D52" s="3" t="s">
        <v>6</v>
      </c>
      <c r="E52" s="3"/>
      <c r="F52" s="6"/>
    </row>
    <row r="53" spans="1:21">
      <c r="A53" s="2">
        <v>1</v>
      </c>
      <c r="B53" s="8" t="s">
        <v>75</v>
      </c>
      <c r="C53" s="8" t="s">
        <v>76</v>
      </c>
      <c r="D53" s="9">
        <f>SUM(G53:U53)</f>
        <v>111</v>
      </c>
      <c r="E53" s="9"/>
      <c r="F53" s="6"/>
      <c r="G53">
        <v>2</v>
      </c>
      <c r="H53">
        <v>16</v>
      </c>
      <c r="I53">
        <v>14</v>
      </c>
      <c r="K53" t="s">
        <v>202</v>
      </c>
      <c r="L53" t="s">
        <v>202</v>
      </c>
      <c r="M53">
        <v>9</v>
      </c>
      <c r="N53">
        <v>7</v>
      </c>
      <c r="O53">
        <v>12</v>
      </c>
      <c r="P53">
        <v>10</v>
      </c>
      <c r="Q53">
        <v>10</v>
      </c>
      <c r="R53" s="21">
        <v>8</v>
      </c>
      <c r="S53" s="21">
        <v>6</v>
      </c>
      <c r="T53" s="21">
        <v>10</v>
      </c>
      <c r="U53">
        <v>7</v>
      </c>
    </row>
    <row r="54" spans="1:21" s="19" customFormat="1">
      <c r="A54" s="22">
        <v>2</v>
      </c>
      <c r="B54" s="23" t="s">
        <v>272</v>
      </c>
      <c r="C54" s="23" t="s">
        <v>273</v>
      </c>
      <c r="D54" s="24">
        <f t="shared" ref="D54:D77" si="2">SUM(G54:U54)</f>
        <v>12</v>
      </c>
      <c r="E54" s="24"/>
      <c r="F54" s="28"/>
      <c r="Q54" s="19" t="s">
        <v>202</v>
      </c>
      <c r="R54" s="19">
        <v>7</v>
      </c>
      <c r="S54" s="19">
        <v>5</v>
      </c>
    </row>
    <row r="55" spans="1:21">
      <c r="A55" s="2">
        <v>3</v>
      </c>
      <c r="B55" s="8" t="s">
        <v>106</v>
      </c>
      <c r="C55" s="8" t="s">
        <v>107</v>
      </c>
      <c r="D55" s="9">
        <f t="shared" si="2"/>
        <v>143.5</v>
      </c>
      <c r="E55" s="9"/>
      <c r="F55" s="9"/>
      <c r="G55">
        <v>5</v>
      </c>
      <c r="H55">
        <v>17</v>
      </c>
      <c r="I55">
        <v>11</v>
      </c>
      <c r="J55">
        <v>11</v>
      </c>
      <c r="K55">
        <v>11</v>
      </c>
      <c r="L55">
        <v>11</v>
      </c>
      <c r="M55">
        <v>7</v>
      </c>
      <c r="N55">
        <v>5</v>
      </c>
      <c r="O55">
        <v>11</v>
      </c>
      <c r="P55">
        <v>8</v>
      </c>
      <c r="Q55">
        <v>11</v>
      </c>
      <c r="R55" s="21">
        <v>11</v>
      </c>
      <c r="S55" s="21">
        <v>0.5</v>
      </c>
      <c r="T55" s="21">
        <v>12</v>
      </c>
      <c r="U55">
        <v>12</v>
      </c>
    </row>
    <row r="56" spans="1:21">
      <c r="A56" s="2">
        <v>4</v>
      </c>
      <c r="B56" s="8" t="s">
        <v>114</v>
      </c>
      <c r="C56" s="8" t="s">
        <v>115</v>
      </c>
      <c r="D56" s="9">
        <f t="shared" si="2"/>
        <v>7</v>
      </c>
      <c r="E56" s="9"/>
      <c r="F56" s="9"/>
      <c r="H56">
        <v>0.5</v>
      </c>
      <c r="I56" t="s">
        <v>202</v>
      </c>
      <c r="J56" t="s">
        <v>202</v>
      </c>
      <c r="K56">
        <v>6</v>
      </c>
      <c r="L56">
        <v>0.5</v>
      </c>
      <c r="O56" t="s">
        <v>202</v>
      </c>
      <c r="P56" t="s">
        <v>202</v>
      </c>
    </row>
    <row r="57" spans="1:21">
      <c r="A57" s="2">
        <v>5</v>
      </c>
      <c r="B57" s="8" t="s">
        <v>118</v>
      </c>
      <c r="C57" s="8" t="s">
        <v>113</v>
      </c>
      <c r="D57" s="9">
        <f t="shared" si="2"/>
        <v>19</v>
      </c>
      <c r="E57" s="9"/>
      <c r="F57" s="9"/>
      <c r="G57">
        <v>3</v>
      </c>
      <c r="H57" t="s">
        <v>202</v>
      </c>
      <c r="I57" t="s">
        <v>202</v>
      </c>
      <c r="J57" t="s">
        <v>202</v>
      </c>
      <c r="K57" t="s">
        <v>202</v>
      </c>
      <c r="L57" t="s">
        <v>202</v>
      </c>
      <c r="M57">
        <v>6</v>
      </c>
      <c r="N57">
        <v>0.5</v>
      </c>
      <c r="O57" t="s">
        <v>202</v>
      </c>
      <c r="P57" t="s">
        <v>202</v>
      </c>
      <c r="Q57">
        <v>9</v>
      </c>
      <c r="R57" s="21">
        <v>0.5</v>
      </c>
      <c r="T57" s="21" t="s">
        <v>208</v>
      </c>
      <c r="U57" t="s">
        <v>208</v>
      </c>
    </row>
    <row r="58" spans="1:21">
      <c r="A58" s="2">
        <v>6</v>
      </c>
      <c r="B58" s="8" t="s">
        <v>83</v>
      </c>
      <c r="C58" s="8" t="s">
        <v>84</v>
      </c>
      <c r="D58" s="9">
        <f t="shared" si="2"/>
        <v>17</v>
      </c>
      <c r="E58" s="9"/>
      <c r="F58" s="9"/>
      <c r="H58" t="s">
        <v>202</v>
      </c>
      <c r="I58" t="s">
        <v>202</v>
      </c>
      <c r="J58" t="s">
        <v>202</v>
      </c>
      <c r="K58" t="s">
        <v>202</v>
      </c>
      <c r="L58" t="s">
        <v>202</v>
      </c>
      <c r="O58" t="s">
        <v>202</v>
      </c>
      <c r="P58">
        <v>6</v>
      </c>
      <c r="Q58">
        <v>7</v>
      </c>
      <c r="R58" s="21" t="s">
        <v>208</v>
      </c>
      <c r="S58" s="21">
        <v>4</v>
      </c>
      <c r="T58" s="21" t="s">
        <v>208</v>
      </c>
      <c r="U58" t="s">
        <v>208</v>
      </c>
    </row>
    <row r="59" spans="1:21" s="19" customFormat="1">
      <c r="A59" s="22"/>
      <c r="B59" s="23" t="s">
        <v>205</v>
      </c>
      <c r="C59" s="23" t="s">
        <v>206</v>
      </c>
      <c r="D59" s="24">
        <f t="shared" si="2"/>
        <v>0</v>
      </c>
      <c r="E59" s="24"/>
      <c r="F59" s="24"/>
    </row>
    <row r="60" spans="1:21">
      <c r="A60" s="2"/>
      <c r="B60" s="8" t="s">
        <v>154</v>
      </c>
      <c r="C60" s="8" t="s">
        <v>134</v>
      </c>
      <c r="D60" s="9">
        <f t="shared" si="2"/>
        <v>50</v>
      </c>
      <c r="E60" s="9"/>
      <c r="F60" s="9"/>
      <c r="H60">
        <v>14</v>
      </c>
      <c r="M60" t="s">
        <v>202</v>
      </c>
      <c r="P60" t="s">
        <v>202</v>
      </c>
      <c r="Q60" t="s">
        <v>202</v>
      </c>
      <c r="R60" s="21">
        <v>10</v>
      </c>
      <c r="S60" s="21">
        <v>7</v>
      </c>
      <c r="T60" s="21">
        <v>8</v>
      </c>
      <c r="U60">
        <v>11</v>
      </c>
    </row>
    <row r="61" spans="1:21" s="19" customFormat="1">
      <c r="A61" s="22"/>
      <c r="B61" s="23" t="s">
        <v>209</v>
      </c>
      <c r="C61" s="23" t="s">
        <v>210</v>
      </c>
      <c r="D61" s="24">
        <f t="shared" si="2"/>
        <v>20</v>
      </c>
      <c r="E61" s="24"/>
      <c r="F61" s="24"/>
      <c r="O61" s="19">
        <v>9</v>
      </c>
      <c r="P61" s="19">
        <v>11</v>
      </c>
    </row>
    <row r="62" spans="1:21">
      <c r="A62" s="2"/>
      <c r="B62" s="8" t="s">
        <v>108</v>
      </c>
      <c r="C62" s="8" t="s">
        <v>91</v>
      </c>
      <c r="D62" s="9">
        <f t="shared" si="2"/>
        <v>106.5</v>
      </c>
      <c r="E62" s="9"/>
      <c r="F62" s="9"/>
      <c r="G62">
        <v>6</v>
      </c>
      <c r="H62" t="s">
        <v>202</v>
      </c>
      <c r="I62">
        <v>0.5</v>
      </c>
      <c r="J62">
        <v>15</v>
      </c>
      <c r="K62">
        <v>7</v>
      </c>
      <c r="L62">
        <v>8</v>
      </c>
      <c r="M62">
        <v>10</v>
      </c>
      <c r="N62">
        <v>4</v>
      </c>
      <c r="O62">
        <v>8</v>
      </c>
      <c r="P62">
        <v>9</v>
      </c>
      <c r="Q62">
        <v>12</v>
      </c>
      <c r="R62" s="21">
        <v>6</v>
      </c>
      <c r="S62" s="21" t="s">
        <v>208</v>
      </c>
      <c r="T62" s="21">
        <v>11</v>
      </c>
      <c r="U62">
        <v>10</v>
      </c>
    </row>
    <row r="63" spans="1:21" s="19" customFormat="1">
      <c r="A63" s="22"/>
      <c r="B63" s="23" t="s">
        <v>177</v>
      </c>
      <c r="C63" s="23" t="s">
        <v>178</v>
      </c>
      <c r="D63" s="24">
        <f t="shared" si="2"/>
        <v>0.5</v>
      </c>
      <c r="E63" s="24"/>
      <c r="F63" s="24"/>
      <c r="G63" s="19">
        <v>0.5</v>
      </c>
      <c r="H63" s="19" t="s">
        <v>202</v>
      </c>
      <c r="I63" s="19" t="s">
        <v>202</v>
      </c>
      <c r="J63" s="19" t="s">
        <v>202</v>
      </c>
    </row>
    <row r="64" spans="1:21" s="19" customFormat="1">
      <c r="A64" s="22"/>
      <c r="B64" s="23" t="s">
        <v>198</v>
      </c>
      <c r="C64" s="23" t="s">
        <v>216</v>
      </c>
      <c r="D64" s="24">
        <f t="shared" si="2"/>
        <v>0</v>
      </c>
      <c r="E64" s="24"/>
      <c r="F64" s="24"/>
      <c r="H64" s="19" t="s">
        <v>274</v>
      </c>
    </row>
    <row r="65" spans="1:21" s="19" customFormat="1">
      <c r="A65" s="22"/>
      <c r="B65" s="23" t="s">
        <v>203</v>
      </c>
      <c r="C65" s="23" t="s">
        <v>204</v>
      </c>
      <c r="D65" s="24">
        <f t="shared" si="2"/>
        <v>16</v>
      </c>
      <c r="E65" s="24"/>
      <c r="F65" s="24"/>
      <c r="H65" s="19" t="s">
        <v>202</v>
      </c>
      <c r="I65" s="19">
        <v>16</v>
      </c>
      <c r="J65" s="19" t="s">
        <v>202</v>
      </c>
    </row>
    <row r="66" spans="1:21">
      <c r="A66" s="2"/>
      <c r="B66" s="8" t="s">
        <v>98</v>
      </c>
      <c r="C66" s="8" t="s">
        <v>99</v>
      </c>
      <c r="D66" s="9">
        <f t="shared" si="2"/>
        <v>52</v>
      </c>
      <c r="E66" s="9"/>
      <c r="F66" s="9"/>
      <c r="G66">
        <v>7</v>
      </c>
      <c r="J66">
        <v>12</v>
      </c>
      <c r="Q66">
        <v>8</v>
      </c>
      <c r="R66" s="21" t="s">
        <v>208</v>
      </c>
      <c r="S66" s="21">
        <v>8</v>
      </c>
      <c r="T66" s="21">
        <v>9</v>
      </c>
      <c r="U66">
        <v>8</v>
      </c>
    </row>
    <row r="67" spans="1:21" s="19" customFormat="1">
      <c r="A67" s="22"/>
      <c r="B67" s="23" t="s">
        <v>168</v>
      </c>
      <c r="C67" s="23" t="s">
        <v>214</v>
      </c>
      <c r="D67" s="24">
        <f t="shared" si="2"/>
        <v>51</v>
      </c>
      <c r="E67" s="24"/>
      <c r="F67" s="24"/>
      <c r="H67" s="19">
        <v>15</v>
      </c>
      <c r="I67" s="19">
        <v>12</v>
      </c>
      <c r="J67" s="19">
        <v>14</v>
      </c>
      <c r="O67" s="19">
        <v>10</v>
      </c>
    </row>
    <row r="68" spans="1:21" s="19" customFormat="1">
      <c r="A68" s="23"/>
      <c r="B68" s="23" t="s">
        <v>22</v>
      </c>
      <c r="C68" s="23" t="s">
        <v>211</v>
      </c>
      <c r="D68" s="24">
        <f t="shared" si="2"/>
        <v>16</v>
      </c>
      <c r="E68" s="24"/>
      <c r="F68" s="24"/>
      <c r="H68" s="19" t="s">
        <v>202</v>
      </c>
      <c r="I68" s="19" t="s">
        <v>202</v>
      </c>
      <c r="J68" s="19" t="s">
        <v>202</v>
      </c>
      <c r="T68" s="19">
        <v>7</v>
      </c>
      <c r="U68" s="19">
        <v>9</v>
      </c>
    </row>
    <row r="69" spans="1:21" s="19" customFormat="1">
      <c r="A69" s="23"/>
      <c r="B69" s="23" t="s">
        <v>212</v>
      </c>
      <c r="C69" s="23" t="s">
        <v>213</v>
      </c>
      <c r="D69" s="24">
        <f t="shared" si="2"/>
        <v>0</v>
      </c>
      <c r="E69" s="24"/>
      <c r="F69" s="24"/>
      <c r="H69" s="19" t="s">
        <v>202</v>
      </c>
    </row>
    <row r="70" spans="1:21">
      <c r="A70" s="8"/>
      <c r="B70" s="8" t="s">
        <v>72</v>
      </c>
      <c r="C70" s="8" t="s">
        <v>73</v>
      </c>
      <c r="D70" s="9">
        <f t="shared" si="2"/>
        <v>90</v>
      </c>
      <c r="E70" s="9"/>
      <c r="F70" s="9"/>
      <c r="G70">
        <v>4</v>
      </c>
      <c r="H70">
        <v>18</v>
      </c>
      <c r="I70">
        <v>13</v>
      </c>
      <c r="J70">
        <v>16</v>
      </c>
      <c r="K70">
        <v>10</v>
      </c>
      <c r="L70">
        <v>7</v>
      </c>
      <c r="M70" t="s">
        <v>202</v>
      </c>
      <c r="N70">
        <v>6</v>
      </c>
      <c r="O70">
        <v>7</v>
      </c>
      <c r="R70" s="21" t="s">
        <v>208</v>
      </c>
      <c r="S70" s="21">
        <v>9</v>
      </c>
      <c r="T70" s="21" t="s">
        <v>208</v>
      </c>
      <c r="U70" t="s">
        <v>208</v>
      </c>
    </row>
    <row r="71" spans="1:21" s="19" customFormat="1">
      <c r="A71" s="22"/>
      <c r="B71" s="23" t="s">
        <v>165</v>
      </c>
      <c r="C71" s="23"/>
      <c r="D71" s="24">
        <f t="shared" si="2"/>
        <v>65.5</v>
      </c>
      <c r="E71" s="24"/>
      <c r="F71" s="24"/>
      <c r="H71" s="19">
        <v>13</v>
      </c>
      <c r="I71" s="19">
        <v>15</v>
      </c>
      <c r="J71" s="19">
        <v>0.5</v>
      </c>
      <c r="K71" s="19">
        <f>9+8+0.5</f>
        <v>17.5</v>
      </c>
      <c r="L71" s="19">
        <f>10+9</f>
        <v>19</v>
      </c>
      <c r="Q71" s="19">
        <v>0.5</v>
      </c>
    </row>
    <row r="72" spans="1:21">
      <c r="A72" s="2"/>
      <c r="B72" s="8" t="s">
        <v>110</v>
      </c>
      <c r="C72" s="8" t="s">
        <v>111</v>
      </c>
      <c r="D72" s="9">
        <f t="shared" si="2"/>
        <v>52.5</v>
      </c>
      <c r="E72" s="9"/>
      <c r="F72" s="9"/>
      <c r="I72" t="s">
        <v>202</v>
      </c>
      <c r="J72">
        <v>13</v>
      </c>
      <c r="K72" t="s">
        <v>202</v>
      </c>
      <c r="L72">
        <v>6</v>
      </c>
      <c r="M72">
        <v>8</v>
      </c>
      <c r="N72">
        <v>8</v>
      </c>
      <c r="O72">
        <v>0.5</v>
      </c>
      <c r="P72">
        <v>7</v>
      </c>
      <c r="Q72" t="s">
        <v>202</v>
      </c>
      <c r="R72" s="21">
        <v>9</v>
      </c>
      <c r="S72" s="21" t="s">
        <v>208</v>
      </c>
      <c r="T72" s="21">
        <v>0.5</v>
      </c>
      <c r="U72">
        <v>0.5</v>
      </c>
    </row>
    <row r="73" spans="1:21" s="19" customFormat="1">
      <c r="A73" s="22"/>
      <c r="B73" s="23" t="s">
        <v>116</v>
      </c>
      <c r="C73" s="23" t="s">
        <v>117</v>
      </c>
      <c r="D73" s="24">
        <f t="shared" si="2"/>
        <v>0</v>
      </c>
      <c r="E73" s="24"/>
      <c r="F73" s="24"/>
      <c r="I73" s="19" t="s">
        <v>202</v>
      </c>
    </row>
    <row r="74" spans="1:21" s="19" customFormat="1">
      <c r="A74" s="22"/>
      <c r="B74" s="23" t="s">
        <v>198</v>
      </c>
      <c r="C74" s="23" t="s">
        <v>199</v>
      </c>
      <c r="D74" s="24">
        <f t="shared" si="2"/>
        <v>0</v>
      </c>
      <c r="E74" s="24"/>
      <c r="F74" s="24"/>
      <c r="I74" s="19" t="s">
        <v>202</v>
      </c>
    </row>
    <row r="75" spans="1:21" s="19" customFormat="1">
      <c r="A75" s="22"/>
      <c r="B75" s="23" t="s">
        <v>275</v>
      </c>
      <c r="C75" s="23" t="s">
        <v>276</v>
      </c>
      <c r="D75" s="24">
        <f t="shared" si="2"/>
        <v>11</v>
      </c>
      <c r="E75" s="24"/>
      <c r="F75" s="24"/>
      <c r="M75" s="19">
        <v>11</v>
      </c>
    </row>
    <row r="76" spans="1:21" s="19" customFormat="1">
      <c r="A76" s="22"/>
      <c r="B76" s="23" t="s">
        <v>22</v>
      </c>
      <c r="C76" s="23" t="s">
        <v>277</v>
      </c>
      <c r="D76" s="24">
        <f t="shared" si="2"/>
        <v>3.5</v>
      </c>
      <c r="E76" s="24"/>
      <c r="F76" s="24"/>
      <c r="M76" s="19">
        <v>0.5</v>
      </c>
      <c r="N76" s="19">
        <v>3</v>
      </c>
    </row>
    <row r="77" spans="1:21" s="19" customFormat="1">
      <c r="A77" s="22"/>
      <c r="B77" s="23" t="s">
        <v>22</v>
      </c>
      <c r="C77" s="23" t="s">
        <v>23</v>
      </c>
      <c r="D77" s="24">
        <f t="shared" si="2"/>
        <v>0.5</v>
      </c>
      <c r="E77" s="24"/>
      <c r="F77" s="24"/>
      <c r="O77" s="19" t="s">
        <v>202</v>
      </c>
      <c r="P77" s="19">
        <v>0.5</v>
      </c>
      <c r="Q77" s="19" t="s">
        <v>202</v>
      </c>
      <c r="R77" s="19" t="s">
        <v>208</v>
      </c>
    </row>
    <row r="78" spans="1:21">
      <c r="A78" s="2"/>
      <c r="B78" s="8"/>
      <c r="C78" s="8"/>
      <c r="D78" s="9"/>
      <c r="E78" s="9"/>
      <c r="F78" s="9"/>
    </row>
    <row r="79" spans="1:21">
      <c r="A79" s="2"/>
      <c r="B79" s="11" t="s">
        <v>278</v>
      </c>
      <c r="C79" s="3"/>
      <c r="D79" s="3"/>
      <c r="E79" s="3"/>
      <c r="F79" t="s">
        <v>164</v>
      </c>
      <c r="G79">
        <v>3</v>
      </c>
      <c r="H79">
        <v>4</v>
      </c>
      <c r="I79">
        <v>6</v>
      </c>
      <c r="J79">
        <v>6</v>
      </c>
      <c r="K79">
        <v>3</v>
      </c>
      <c r="L79">
        <v>3</v>
      </c>
      <c r="M79">
        <v>5</v>
      </c>
      <c r="N79">
        <v>3</v>
      </c>
      <c r="O79">
        <v>5</v>
      </c>
      <c r="P79">
        <v>8</v>
      </c>
      <c r="Q79">
        <v>5</v>
      </c>
      <c r="R79" s="21">
        <v>9</v>
      </c>
      <c r="S79" s="21">
        <v>6</v>
      </c>
      <c r="T79" s="21">
        <v>4</v>
      </c>
      <c r="U79">
        <v>4</v>
      </c>
    </row>
    <row r="80" spans="1:21">
      <c r="A80" s="3"/>
      <c r="B80" s="5" t="s">
        <v>4</v>
      </c>
      <c r="C80" s="5" t="s">
        <v>5</v>
      </c>
      <c r="D80" s="3" t="s">
        <v>6</v>
      </c>
      <c r="E80" s="3"/>
      <c r="F80" s="9"/>
    </row>
    <row r="81" spans="1:21">
      <c r="A81" s="2">
        <v>1</v>
      </c>
      <c r="B81" s="8" t="s">
        <v>121</v>
      </c>
      <c r="C81" s="8" t="s">
        <v>122</v>
      </c>
      <c r="D81" s="9">
        <f>SUM(G81:U81)</f>
        <v>32</v>
      </c>
      <c r="E81" s="9"/>
      <c r="F81" s="9"/>
      <c r="G81">
        <v>3</v>
      </c>
      <c r="I81">
        <v>2</v>
      </c>
      <c r="J81">
        <v>5</v>
      </c>
      <c r="M81">
        <v>5</v>
      </c>
      <c r="O81">
        <v>4</v>
      </c>
      <c r="R81" s="21">
        <v>8</v>
      </c>
      <c r="S81" s="21">
        <v>5</v>
      </c>
    </row>
    <row r="82" spans="1:21" s="19" customFormat="1">
      <c r="A82" s="22">
        <v>2</v>
      </c>
      <c r="B82" s="23" t="s">
        <v>221</v>
      </c>
      <c r="C82" s="23" t="s">
        <v>113</v>
      </c>
      <c r="D82" s="24">
        <f t="shared" ref="D82:D99" si="3">SUM(G82:U82)</f>
        <v>0</v>
      </c>
      <c r="E82" s="24"/>
      <c r="F82" s="24"/>
    </row>
    <row r="83" spans="1:21">
      <c r="A83" s="2">
        <v>3</v>
      </c>
      <c r="B83" s="8" t="s">
        <v>17</v>
      </c>
      <c r="C83" s="8" t="s">
        <v>18</v>
      </c>
      <c r="D83" s="9">
        <f t="shared" si="3"/>
        <v>33.5</v>
      </c>
      <c r="E83" s="9"/>
      <c r="F83" s="9"/>
      <c r="G83">
        <v>2</v>
      </c>
      <c r="H83">
        <v>4</v>
      </c>
      <c r="I83">
        <v>4</v>
      </c>
      <c r="J83">
        <v>1</v>
      </c>
      <c r="K83">
        <v>2</v>
      </c>
      <c r="L83">
        <v>2</v>
      </c>
      <c r="M83">
        <v>3</v>
      </c>
      <c r="N83">
        <v>2</v>
      </c>
      <c r="O83">
        <v>3</v>
      </c>
      <c r="P83">
        <v>0.5</v>
      </c>
      <c r="R83" s="21">
        <v>4</v>
      </c>
      <c r="S83" s="21">
        <v>6</v>
      </c>
    </row>
    <row r="84" spans="1:21">
      <c r="A84" s="2">
        <v>4</v>
      </c>
      <c r="B84" s="8" t="s">
        <v>19</v>
      </c>
      <c r="C84" s="8" t="s">
        <v>20</v>
      </c>
      <c r="D84" s="9">
        <f t="shared" si="3"/>
        <v>24</v>
      </c>
      <c r="E84" s="9"/>
      <c r="F84" s="9"/>
      <c r="M84">
        <v>4</v>
      </c>
      <c r="N84">
        <v>3</v>
      </c>
      <c r="O84">
        <v>1</v>
      </c>
      <c r="P84">
        <v>7</v>
      </c>
      <c r="Q84">
        <v>1</v>
      </c>
      <c r="T84" s="21">
        <v>4</v>
      </c>
      <c r="U84">
        <v>4</v>
      </c>
    </row>
    <row r="85" spans="1:21" s="19" customFormat="1">
      <c r="A85" s="22">
        <v>5</v>
      </c>
      <c r="B85" s="23" t="s">
        <v>279</v>
      </c>
      <c r="C85" s="23" t="s">
        <v>280</v>
      </c>
      <c r="D85" s="24">
        <f t="shared" si="3"/>
        <v>0</v>
      </c>
      <c r="E85" s="24"/>
      <c r="F85" s="24"/>
    </row>
    <row r="86" spans="1:21" s="19" customFormat="1">
      <c r="A86" s="22">
        <v>6</v>
      </c>
      <c r="B86" s="23" t="s">
        <v>226</v>
      </c>
      <c r="C86" s="23" t="s">
        <v>227</v>
      </c>
      <c r="D86" s="24">
        <f t="shared" si="3"/>
        <v>0</v>
      </c>
      <c r="E86" s="24"/>
      <c r="F86" s="24"/>
    </row>
    <row r="87" spans="1:21" s="19" customFormat="1">
      <c r="A87" s="23"/>
      <c r="B87" s="23" t="s">
        <v>183</v>
      </c>
      <c r="C87" s="23" t="s">
        <v>281</v>
      </c>
      <c r="D87" s="24">
        <f t="shared" si="3"/>
        <v>4</v>
      </c>
      <c r="E87" s="24"/>
      <c r="F87" s="24"/>
      <c r="H87" s="19">
        <v>3</v>
      </c>
      <c r="M87" s="19">
        <v>1</v>
      </c>
    </row>
    <row r="88" spans="1:21" s="19" customFormat="1">
      <c r="A88" s="23"/>
      <c r="B88" s="23" t="s">
        <v>282</v>
      </c>
      <c r="C88" s="23" t="s">
        <v>283</v>
      </c>
      <c r="D88" s="24">
        <f t="shared" si="3"/>
        <v>0</v>
      </c>
      <c r="E88" s="24"/>
      <c r="F88" s="24"/>
    </row>
    <row r="89" spans="1:21" s="19" customFormat="1">
      <c r="A89" s="22"/>
      <c r="B89" s="23" t="s">
        <v>165</v>
      </c>
      <c r="C89" s="23"/>
      <c r="D89" s="24">
        <f t="shared" si="3"/>
        <v>63</v>
      </c>
      <c r="E89" s="24"/>
      <c r="F89" s="24"/>
      <c r="H89" s="19">
        <v>1</v>
      </c>
      <c r="I89" s="19">
        <f>6+5</f>
        <v>11</v>
      </c>
      <c r="J89" s="19">
        <f>6+4+2</f>
        <v>12</v>
      </c>
      <c r="O89" s="19">
        <v>5</v>
      </c>
      <c r="P89" s="19">
        <v>4</v>
      </c>
      <c r="Q89" s="19">
        <v>5</v>
      </c>
      <c r="R89" s="19">
        <f>9+7</f>
        <v>16</v>
      </c>
      <c r="S89" s="19">
        <f>4+3</f>
        <v>7</v>
      </c>
      <c r="T89" s="19">
        <v>1</v>
      </c>
      <c r="U89" s="19">
        <v>1</v>
      </c>
    </row>
    <row r="90" spans="1:21" s="19" customFormat="1">
      <c r="A90" s="22"/>
      <c r="B90" s="23" t="s">
        <v>94</v>
      </c>
      <c r="C90" s="23" t="s">
        <v>228</v>
      </c>
      <c r="D90" s="24">
        <f t="shared" si="3"/>
        <v>0</v>
      </c>
      <c r="E90" s="24"/>
      <c r="F90" s="24"/>
    </row>
    <row r="91" spans="1:21" s="19" customFormat="1">
      <c r="A91" s="22"/>
      <c r="B91" s="23" t="s">
        <v>229</v>
      </c>
      <c r="C91" s="23" t="s">
        <v>230</v>
      </c>
      <c r="D91" s="24">
        <f t="shared" si="3"/>
        <v>0</v>
      </c>
      <c r="E91" s="24"/>
      <c r="F91" s="25"/>
    </row>
    <row r="92" spans="1:21" s="19" customFormat="1">
      <c r="A92" s="22"/>
      <c r="B92" s="23" t="s">
        <v>28</v>
      </c>
      <c r="C92" s="23" t="s">
        <v>284</v>
      </c>
      <c r="D92" s="24">
        <f t="shared" si="3"/>
        <v>12</v>
      </c>
      <c r="E92" s="24"/>
      <c r="F92" s="24"/>
      <c r="G92" s="19">
        <v>1</v>
      </c>
      <c r="H92" s="19">
        <v>2</v>
      </c>
      <c r="K92" s="19">
        <v>1</v>
      </c>
      <c r="L92" s="19">
        <v>1</v>
      </c>
      <c r="N92" s="19">
        <v>1</v>
      </c>
      <c r="R92" s="19">
        <v>6</v>
      </c>
    </row>
    <row r="93" spans="1:21" s="19" customFormat="1">
      <c r="A93" s="22"/>
      <c r="B93" s="23" t="s">
        <v>285</v>
      </c>
      <c r="C93" s="23" t="s">
        <v>234</v>
      </c>
      <c r="D93" s="24">
        <f t="shared" si="3"/>
        <v>3</v>
      </c>
      <c r="E93" s="24"/>
      <c r="F93" s="24"/>
      <c r="I93" s="19">
        <v>3</v>
      </c>
    </row>
    <row r="94" spans="1:21">
      <c r="A94" s="2"/>
      <c r="B94" s="8" t="s">
        <v>94</v>
      </c>
      <c r="C94" s="8" t="s">
        <v>95</v>
      </c>
      <c r="D94" s="9">
        <f t="shared" si="3"/>
        <v>18</v>
      </c>
      <c r="E94" s="9"/>
      <c r="F94" s="9"/>
      <c r="I94">
        <v>1</v>
      </c>
      <c r="J94">
        <v>3</v>
      </c>
      <c r="K94">
        <v>3</v>
      </c>
      <c r="L94">
        <v>3</v>
      </c>
      <c r="Q94">
        <v>3</v>
      </c>
      <c r="R94" s="21" t="s">
        <v>208</v>
      </c>
      <c r="T94" s="21">
        <v>2</v>
      </c>
      <c r="U94">
        <v>3</v>
      </c>
    </row>
    <row r="95" spans="1:21">
      <c r="A95" s="2"/>
      <c r="B95" s="8" t="s">
        <v>28</v>
      </c>
      <c r="C95" s="8" t="s">
        <v>123</v>
      </c>
      <c r="D95" s="9">
        <f t="shared" si="3"/>
        <v>15</v>
      </c>
      <c r="E95" s="9"/>
      <c r="F95" s="9"/>
      <c r="M95">
        <v>2</v>
      </c>
      <c r="O95">
        <v>2</v>
      </c>
      <c r="P95">
        <v>3</v>
      </c>
      <c r="Q95">
        <v>2</v>
      </c>
      <c r="S95" s="21">
        <v>1</v>
      </c>
      <c r="T95" s="21">
        <v>3</v>
      </c>
      <c r="U95">
        <v>2</v>
      </c>
    </row>
    <row r="96" spans="1:21" s="19" customFormat="1">
      <c r="A96" s="22"/>
      <c r="B96" s="23" t="s">
        <v>81</v>
      </c>
      <c r="C96" s="23" t="s">
        <v>173</v>
      </c>
      <c r="D96" s="24">
        <f t="shared" si="3"/>
        <v>8</v>
      </c>
      <c r="E96" s="24"/>
      <c r="F96" s="24"/>
      <c r="P96" s="19">
        <v>8</v>
      </c>
    </row>
    <row r="97" spans="1:21" s="19" customFormat="1">
      <c r="A97" s="22"/>
      <c r="B97" s="23" t="s">
        <v>94</v>
      </c>
      <c r="C97" s="23" t="s">
        <v>175</v>
      </c>
      <c r="D97" s="24">
        <f t="shared" si="3"/>
        <v>6</v>
      </c>
      <c r="E97" s="24"/>
      <c r="F97" s="24"/>
      <c r="P97" s="19">
        <v>6</v>
      </c>
    </row>
    <row r="98" spans="1:21" s="19" customFormat="1">
      <c r="A98" s="22"/>
      <c r="B98" s="23" t="s">
        <v>87</v>
      </c>
      <c r="C98" s="23" t="s">
        <v>111</v>
      </c>
      <c r="D98" s="24">
        <f t="shared" si="3"/>
        <v>5</v>
      </c>
      <c r="E98" s="24"/>
      <c r="F98" s="24"/>
      <c r="P98" s="19">
        <v>5</v>
      </c>
    </row>
    <row r="99" spans="1:21" s="19" customFormat="1">
      <c r="A99" s="22"/>
      <c r="B99" s="23" t="s">
        <v>87</v>
      </c>
      <c r="C99" s="23" t="s">
        <v>286</v>
      </c>
      <c r="D99" s="24">
        <f t="shared" si="3"/>
        <v>4</v>
      </c>
      <c r="E99" s="24"/>
      <c r="F99" s="24"/>
      <c r="Q99" s="19">
        <v>4</v>
      </c>
    </row>
    <row r="100" spans="1:21">
      <c r="A100" s="2"/>
      <c r="B100" s="8"/>
      <c r="C100" s="8"/>
      <c r="D100" s="9"/>
      <c r="E100" s="9"/>
      <c r="F100" s="9"/>
    </row>
    <row r="101" spans="1:21">
      <c r="A101" s="2"/>
      <c r="B101" s="11" t="s">
        <v>287</v>
      </c>
      <c r="C101" s="3"/>
      <c r="D101" s="3"/>
      <c r="E101" s="3"/>
      <c r="F101" t="s">
        <v>164</v>
      </c>
      <c r="G101">
        <v>0</v>
      </c>
      <c r="H101">
        <v>1</v>
      </c>
      <c r="I101">
        <v>3</v>
      </c>
      <c r="J101">
        <v>7</v>
      </c>
      <c r="K101">
        <v>0</v>
      </c>
      <c r="L101">
        <v>0</v>
      </c>
      <c r="M101">
        <v>1</v>
      </c>
      <c r="N101">
        <v>2</v>
      </c>
      <c r="O101">
        <v>3</v>
      </c>
      <c r="P101">
        <v>1</v>
      </c>
      <c r="Q101">
        <v>2</v>
      </c>
      <c r="R101" s="21">
        <v>2</v>
      </c>
      <c r="S101" s="21">
        <v>2</v>
      </c>
      <c r="T101" s="21">
        <v>2</v>
      </c>
      <c r="U101">
        <v>2</v>
      </c>
    </row>
    <row r="102" spans="1:21">
      <c r="A102" s="2"/>
      <c r="B102" s="5" t="s">
        <v>4</v>
      </c>
      <c r="C102" s="5" t="s">
        <v>5</v>
      </c>
      <c r="D102" s="3" t="s">
        <v>6</v>
      </c>
      <c r="E102" s="3"/>
      <c r="F102" s="9"/>
    </row>
    <row r="103" spans="1:21" s="19" customFormat="1">
      <c r="A103" s="22">
        <v>1</v>
      </c>
      <c r="B103" s="23" t="s">
        <v>179</v>
      </c>
      <c r="C103" s="23" t="s">
        <v>288</v>
      </c>
      <c r="D103" s="24">
        <f>SUM(G103:U103)</f>
        <v>7</v>
      </c>
      <c r="E103" s="24"/>
      <c r="F103" s="24"/>
      <c r="H103" s="19">
        <v>1</v>
      </c>
      <c r="J103" s="19">
        <v>6</v>
      </c>
    </row>
    <row r="104" spans="1:21" s="19" customFormat="1">
      <c r="A104" s="22">
        <v>2</v>
      </c>
      <c r="B104" s="23" t="s">
        <v>289</v>
      </c>
      <c r="C104" s="23" t="s">
        <v>269</v>
      </c>
      <c r="D104" s="24">
        <f t="shared" ref="D104:D112" si="4">SUM(G104:U104)</f>
        <v>0</v>
      </c>
      <c r="E104" s="24"/>
      <c r="F104" s="24"/>
    </row>
    <row r="105" spans="1:21">
      <c r="A105" s="2">
        <v>3</v>
      </c>
      <c r="B105" s="8" t="s">
        <v>128</v>
      </c>
      <c r="C105" s="8" t="s">
        <v>129</v>
      </c>
      <c r="D105" s="9">
        <f t="shared" si="4"/>
        <v>7</v>
      </c>
      <c r="E105" s="9"/>
      <c r="F105" s="9"/>
      <c r="I105">
        <v>3</v>
      </c>
      <c r="O105">
        <v>2</v>
      </c>
      <c r="S105" s="21">
        <v>2</v>
      </c>
    </row>
    <row r="106" spans="1:21" s="19" customFormat="1">
      <c r="A106" s="22">
        <v>4</v>
      </c>
      <c r="B106" s="23" t="s">
        <v>290</v>
      </c>
      <c r="C106" s="23" t="s">
        <v>291</v>
      </c>
      <c r="D106" s="24">
        <f t="shared" si="4"/>
        <v>0</v>
      </c>
      <c r="E106" s="24"/>
      <c r="F106" s="24"/>
    </row>
    <row r="107" spans="1:21" s="19" customFormat="1">
      <c r="A107" s="22">
        <v>5</v>
      </c>
      <c r="B107" s="23" t="s">
        <v>292</v>
      </c>
      <c r="C107" s="23" t="s">
        <v>293</v>
      </c>
      <c r="D107" s="24">
        <f t="shared" si="4"/>
        <v>0.5</v>
      </c>
      <c r="E107" s="24"/>
      <c r="F107" s="24"/>
      <c r="J107" s="19">
        <v>0.5</v>
      </c>
    </row>
    <row r="108" spans="1:21" s="19" customFormat="1">
      <c r="A108" s="22">
        <v>6</v>
      </c>
      <c r="B108" s="23" t="s">
        <v>224</v>
      </c>
      <c r="C108" s="23" t="s">
        <v>225</v>
      </c>
      <c r="D108" s="24">
        <f t="shared" si="4"/>
        <v>0</v>
      </c>
      <c r="E108" s="24"/>
      <c r="F108" s="24"/>
    </row>
    <row r="109" spans="1:21" s="19" customFormat="1">
      <c r="A109" s="23"/>
      <c r="B109" s="23" t="s">
        <v>15</v>
      </c>
      <c r="C109" s="23" t="s">
        <v>16</v>
      </c>
      <c r="D109" s="24">
        <f t="shared" si="4"/>
        <v>7</v>
      </c>
      <c r="E109" s="24"/>
      <c r="F109" s="24"/>
      <c r="I109" s="19">
        <v>2</v>
      </c>
      <c r="J109" s="19">
        <v>3</v>
      </c>
      <c r="N109" s="19">
        <v>2</v>
      </c>
    </row>
    <row r="110" spans="1:21">
      <c r="A110" s="8"/>
      <c r="B110" s="8" t="s">
        <v>126</v>
      </c>
      <c r="C110" s="8" t="s">
        <v>127</v>
      </c>
      <c r="D110" s="9">
        <f t="shared" si="4"/>
        <v>14</v>
      </c>
      <c r="E110" s="9"/>
      <c r="F110" s="9"/>
      <c r="I110">
        <v>1</v>
      </c>
      <c r="J110">
        <v>4</v>
      </c>
      <c r="M110">
        <v>1</v>
      </c>
      <c r="O110">
        <v>1</v>
      </c>
      <c r="Q110">
        <v>1</v>
      </c>
      <c r="R110" s="21">
        <v>2</v>
      </c>
      <c r="S110" s="21">
        <v>1</v>
      </c>
      <c r="T110" s="21">
        <v>2</v>
      </c>
      <c r="U110">
        <v>1</v>
      </c>
    </row>
    <row r="111" spans="1:21" s="19" customFormat="1">
      <c r="A111" s="23"/>
      <c r="B111" s="23" t="s">
        <v>165</v>
      </c>
      <c r="C111" s="23"/>
      <c r="D111" s="24">
        <f t="shared" si="4"/>
        <v>14</v>
      </c>
      <c r="E111" s="24"/>
      <c r="F111" s="24"/>
      <c r="J111" s="19">
        <f>7+2</f>
        <v>9</v>
      </c>
      <c r="O111" s="19">
        <v>3</v>
      </c>
      <c r="P111" s="19">
        <v>1</v>
      </c>
      <c r="R111" s="19">
        <v>1</v>
      </c>
    </row>
    <row r="112" spans="1:21" s="19" customFormat="1">
      <c r="A112" s="23"/>
      <c r="B112" s="23" t="s">
        <v>239</v>
      </c>
      <c r="C112" s="23" t="s">
        <v>182</v>
      </c>
      <c r="D112" s="24">
        <f t="shared" si="4"/>
        <v>7</v>
      </c>
      <c r="E112" s="24"/>
      <c r="F112" s="24"/>
      <c r="J112" s="19">
        <v>5</v>
      </c>
      <c r="Q112" s="19">
        <v>2</v>
      </c>
    </row>
    <row r="113" spans="1:21">
      <c r="A113" s="8"/>
      <c r="B113" s="8"/>
      <c r="C113" s="8"/>
      <c r="D113" s="9"/>
      <c r="E113" s="9"/>
      <c r="F113" s="9"/>
    </row>
    <row r="114" spans="1:21">
      <c r="A114" s="2"/>
      <c r="B114" s="11" t="s">
        <v>130</v>
      </c>
      <c r="C114" s="3"/>
      <c r="D114" s="3"/>
      <c r="E114" s="3"/>
      <c r="F114" t="s">
        <v>164</v>
      </c>
      <c r="G114">
        <v>2</v>
      </c>
      <c r="H114">
        <v>11</v>
      </c>
      <c r="I114">
        <v>16</v>
      </c>
      <c r="J114">
        <v>13</v>
      </c>
      <c r="K114">
        <v>8</v>
      </c>
      <c r="L114">
        <v>8</v>
      </c>
      <c r="M114">
        <v>16</v>
      </c>
      <c r="N114">
        <v>8</v>
      </c>
      <c r="O114">
        <v>9</v>
      </c>
      <c r="P114">
        <v>13</v>
      </c>
      <c r="Q114">
        <v>11</v>
      </c>
      <c r="R114" s="21">
        <v>16</v>
      </c>
      <c r="S114" s="21">
        <v>10</v>
      </c>
      <c r="T114" s="21">
        <v>15</v>
      </c>
      <c r="U114">
        <v>15</v>
      </c>
    </row>
    <row r="115" spans="1:21">
      <c r="A115" s="3"/>
      <c r="B115" s="5" t="s">
        <v>4</v>
      </c>
      <c r="C115" s="5" t="s">
        <v>5</v>
      </c>
      <c r="D115" s="3" t="s">
        <v>6</v>
      </c>
      <c r="E115" s="3"/>
      <c r="F115" s="9"/>
    </row>
    <row r="116" spans="1:21">
      <c r="A116" s="2">
        <v>1</v>
      </c>
      <c r="B116" s="8" t="s">
        <v>26</v>
      </c>
      <c r="C116" s="8" t="s">
        <v>27</v>
      </c>
      <c r="D116" s="9">
        <f>SUM(G116:U116)</f>
        <v>1.5</v>
      </c>
      <c r="E116" s="9"/>
      <c r="F116" s="9"/>
      <c r="H116">
        <v>0.5</v>
      </c>
      <c r="I116" t="s">
        <v>202</v>
      </c>
      <c r="J116" t="s">
        <v>202</v>
      </c>
      <c r="K116">
        <v>0.5</v>
      </c>
      <c r="L116" t="s">
        <v>202</v>
      </c>
      <c r="M116" t="s">
        <v>202</v>
      </c>
      <c r="N116" t="s">
        <v>202</v>
      </c>
      <c r="O116" t="s">
        <v>202</v>
      </c>
      <c r="P116" t="s">
        <v>202</v>
      </c>
      <c r="Q116" t="s">
        <v>202</v>
      </c>
      <c r="R116" s="21">
        <v>0.5</v>
      </c>
      <c r="T116" s="21" t="s">
        <v>208</v>
      </c>
      <c r="U116" t="s">
        <v>208</v>
      </c>
    </row>
    <row r="117" spans="1:21">
      <c r="A117" s="2">
        <v>2</v>
      </c>
      <c r="B117" s="8" t="s">
        <v>75</v>
      </c>
      <c r="C117" s="8" t="s">
        <v>76</v>
      </c>
      <c r="D117" s="9">
        <f t="shared" ref="D117:D145" si="5">SUM(G117:U117)</f>
        <v>119.5</v>
      </c>
      <c r="E117" s="9"/>
      <c r="F117" s="9"/>
      <c r="G117">
        <v>1</v>
      </c>
      <c r="H117">
        <v>10</v>
      </c>
      <c r="I117">
        <v>0.5</v>
      </c>
      <c r="J117">
        <v>9</v>
      </c>
      <c r="K117">
        <v>6</v>
      </c>
      <c r="L117">
        <v>7</v>
      </c>
      <c r="M117">
        <v>15</v>
      </c>
      <c r="N117">
        <v>8</v>
      </c>
      <c r="O117" t="s">
        <v>202</v>
      </c>
      <c r="P117">
        <v>10</v>
      </c>
      <c r="Q117">
        <v>11</v>
      </c>
      <c r="R117" s="21">
        <v>13</v>
      </c>
      <c r="S117" s="21">
        <v>6</v>
      </c>
      <c r="T117" s="21">
        <v>11</v>
      </c>
      <c r="U117">
        <v>12</v>
      </c>
    </row>
    <row r="118" spans="1:21">
      <c r="A118" s="2">
        <v>3</v>
      </c>
      <c r="B118" s="8" t="s">
        <v>133</v>
      </c>
      <c r="C118" s="8" t="s">
        <v>134</v>
      </c>
      <c r="D118" s="9">
        <f t="shared" si="5"/>
        <v>56</v>
      </c>
      <c r="E118" s="9"/>
      <c r="F118" s="9"/>
      <c r="H118">
        <v>9</v>
      </c>
      <c r="M118" t="s">
        <v>202</v>
      </c>
      <c r="P118">
        <v>8</v>
      </c>
      <c r="Q118">
        <v>10</v>
      </c>
      <c r="R118" s="21">
        <v>16</v>
      </c>
      <c r="S118" s="21" t="s">
        <v>208</v>
      </c>
      <c r="T118" s="21" t="s">
        <v>208</v>
      </c>
      <c r="U118">
        <v>13</v>
      </c>
    </row>
    <row r="119" spans="1:21" s="19" customFormat="1">
      <c r="A119" s="22">
        <v>4</v>
      </c>
      <c r="B119" s="23" t="s">
        <v>77</v>
      </c>
      <c r="C119" s="23" t="s">
        <v>44</v>
      </c>
      <c r="D119" s="24">
        <f t="shared" si="5"/>
        <v>12</v>
      </c>
      <c r="E119" s="24"/>
      <c r="F119" s="24"/>
      <c r="H119" s="19">
        <v>6</v>
      </c>
      <c r="I119" s="19" t="s">
        <v>202</v>
      </c>
      <c r="J119" s="19" t="s">
        <v>202</v>
      </c>
      <c r="M119" s="19" t="s">
        <v>202</v>
      </c>
      <c r="O119" s="19">
        <v>6</v>
      </c>
    </row>
    <row r="120" spans="1:21">
      <c r="A120" s="2">
        <v>5</v>
      </c>
      <c r="B120" s="8" t="s">
        <v>72</v>
      </c>
      <c r="C120" s="8" t="s">
        <v>73</v>
      </c>
      <c r="D120" s="9">
        <f t="shared" si="5"/>
        <v>83</v>
      </c>
      <c r="E120" s="9"/>
      <c r="F120" s="9"/>
      <c r="G120">
        <v>2</v>
      </c>
      <c r="H120">
        <v>8</v>
      </c>
      <c r="I120" t="s">
        <v>202</v>
      </c>
      <c r="J120" t="s">
        <v>202</v>
      </c>
      <c r="K120">
        <v>7</v>
      </c>
      <c r="L120">
        <v>6</v>
      </c>
      <c r="M120">
        <v>14</v>
      </c>
      <c r="N120">
        <v>5</v>
      </c>
      <c r="O120">
        <v>7</v>
      </c>
      <c r="R120" s="21">
        <v>12</v>
      </c>
      <c r="S120" s="21">
        <v>8</v>
      </c>
      <c r="T120" s="21">
        <v>14</v>
      </c>
      <c r="U120" t="s">
        <v>208</v>
      </c>
    </row>
    <row r="121" spans="1:21" s="19" customFormat="1">
      <c r="A121" s="22">
        <v>6</v>
      </c>
      <c r="B121" s="23" t="s">
        <v>128</v>
      </c>
      <c r="C121" s="23" t="s">
        <v>129</v>
      </c>
      <c r="D121" s="24">
        <f t="shared" si="5"/>
        <v>10</v>
      </c>
      <c r="E121" s="24"/>
      <c r="F121" s="24"/>
      <c r="I121" s="19" t="s">
        <v>202</v>
      </c>
      <c r="S121" s="19">
        <v>10</v>
      </c>
    </row>
    <row r="122" spans="1:21" s="19" customFormat="1">
      <c r="A122" s="23"/>
      <c r="B122" s="23" t="s">
        <v>226</v>
      </c>
      <c r="C122" s="23" t="s">
        <v>227</v>
      </c>
      <c r="D122" s="24">
        <f t="shared" si="5"/>
        <v>0</v>
      </c>
      <c r="E122" s="24"/>
      <c r="F122" s="24"/>
    </row>
    <row r="123" spans="1:21" s="19" customFormat="1">
      <c r="A123" s="23"/>
      <c r="B123" s="23" t="s">
        <v>177</v>
      </c>
      <c r="C123" s="23" t="s">
        <v>178</v>
      </c>
      <c r="D123" s="24">
        <f t="shared" si="5"/>
        <v>25</v>
      </c>
      <c r="E123" s="24"/>
      <c r="F123" s="24"/>
      <c r="H123" s="19" t="s">
        <v>202</v>
      </c>
      <c r="I123" s="19">
        <v>12</v>
      </c>
      <c r="J123" s="19">
        <v>13</v>
      </c>
    </row>
    <row r="124" spans="1:21" s="19" customFormat="1">
      <c r="A124" s="22"/>
      <c r="B124" s="23" t="s">
        <v>209</v>
      </c>
      <c r="C124" s="23" t="s">
        <v>210</v>
      </c>
      <c r="D124" s="24">
        <f t="shared" si="5"/>
        <v>12</v>
      </c>
      <c r="E124" s="24"/>
      <c r="F124" s="24"/>
      <c r="P124" s="19">
        <v>12</v>
      </c>
    </row>
    <row r="125" spans="1:21" s="19" customFormat="1">
      <c r="A125" s="22"/>
      <c r="B125" s="23" t="s">
        <v>282</v>
      </c>
      <c r="C125" s="23" t="s">
        <v>283</v>
      </c>
      <c r="D125" s="24">
        <f t="shared" si="5"/>
        <v>0</v>
      </c>
      <c r="E125" s="24"/>
      <c r="F125" s="24"/>
    </row>
    <row r="126" spans="1:21">
      <c r="A126" s="2"/>
      <c r="B126" s="8" t="s">
        <v>83</v>
      </c>
      <c r="C126" s="8" t="s">
        <v>84</v>
      </c>
      <c r="D126" s="9">
        <f t="shared" si="5"/>
        <v>10.5</v>
      </c>
      <c r="E126" s="9"/>
      <c r="F126" s="9"/>
      <c r="H126" t="s">
        <v>202</v>
      </c>
      <c r="I126" t="s">
        <v>202</v>
      </c>
      <c r="J126">
        <v>0.5</v>
      </c>
      <c r="K126">
        <v>3</v>
      </c>
      <c r="L126">
        <v>3</v>
      </c>
      <c r="O126">
        <v>4</v>
      </c>
      <c r="P126" t="s">
        <v>202</v>
      </c>
      <c r="Q126" t="s">
        <v>202</v>
      </c>
      <c r="R126" s="21" t="s">
        <v>208</v>
      </c>
      <c r="S126" s="21" t="s">
        <v>208</v>
      </c>
      <c r="T126" s="21" t="s">
        <v>208</v>
      </c>
      <c r="U126" t="s">
        <v>208</v>
      </c>
    </row>
    <row r="127" spans="1:21" s="19" customFormat="1">
      <c r="A127" s="22"/>
      <c r="B127" s="23" t="s">
        <v>17</v>
      </c>
      <c r="C127" s="23" t="s">
        <v>18</v>
      </c>
      <c r="D127" s="24">
        <f t="shared" si="5"/>
        <v>0</v>
      </c>
      <c r="E127" s="24"/>
      <c r="F127" s="24"/>
    </row>
    <row r="128" spans="1:21">
      <c r="A128" s="2"/>
      <c r="B128" s="8" t="s">
        <v>106</v>
      </c>
      <c r="C128" s="8" t="s">
        <v>107</v>
      </c>
      <c r="D128" s="9">
        <f t="shared" si="5"/>
        <v>64</v>
      </c>
      <c r="E128" s="9"/>
      <c r="F128" s="9"/>
      <c r="M128" t="s">
        <v>202</v>
      </c>
      <c r="N128">
        <v>7</v>
      </c>
      <c r="P128">
        <v>13</v>
      </c>
      <c r="R128" s="21">
        <v>15</v>
      </c>
      <c r="S128" s="21">
        <v>5</v>
      </c>
      <c r="T128" s="21">
        <v>13</v>
      </c>
      <c r="U128">
        <v>11</v>
      </c>
    </row>
    <row r="129" spans="1:21" s="19" customFormat="1">
      <c r="A129" s="22"/>
      <c r="B129" s="23" t="s">
        <v>183</v>
      </c>
      <c r="C129" s="23" t="s">
        <v>294</v>
      </c>
      <c r="D129" s="24">
        <f t="shared" si="5"/>
        <v>11</v>
      </c>
      <c r="E129" s="24"/>
      <c r="F129" s="24"/>
      <c r="H129" s="19">
        <v>11</v>
      </c>
      <c r="M129" s="19" t="s">
        <v>202</v>
      </c>
    </row>
    <row r="130" spans="1:21" s="19" customFormat="1">
      <c r="A130" s="22"/>
      <c r="B130" s="23" t="s">
        <v>22</v>
      </c>
      <c r="C130" s="23" t="s">
        <v>211</v>
      </c>
      <c r="D130" s="24">
        <f t="shared" si="5"/>
        <v>32</v>
      </c>
      <c r="E130" s="24"/>
      <c r="F130" s="24"/>
      <c r="H130" s="19" t="s">
        <v>202</v>
      </c>
      <c r="I130" s="19" t="s">
        <v>202</v>
      </c>
      <c r="J130" s="19">
        <v>8</v>
      </c>
      <c r="T130" s="19">
        <v>10</v>
      </c>
      <c r="U130" s="19">
        <v>14</v>
      </c>
    </row>
    <row r="131" spans="1:21" s="19" customFormat="1">
      <c r="A131" s="22"/>
      <c r="B131" s="23" t="s">
        <v>19</v>
      </c>
      <c r="C131" s="23" t="s">
        <v>20</v>
      </c>
      <c r="D131" s="24">
        <f t="shared" si="5"/>
        <v>0</v>
      </c>
      <c r="E131" s="24"/>
      <c r="F131" s="24"/>
      <c r="T131" s="19" t="s">
        <v>208</v>
      </c>
      <c r="U131" s="19" t="s">
        <v>208</v>
      </c>
    </row>
    <row r="132" spans="1:21" s="19" customFormat="1">
      <c r="A132" s="22"/>
      <c r="B132" s="23" t="s">
        <v>295</v>
      </c>
      <c r="C132" s="23" t="s">
        <v>207</v>
      </c>
      <c r="D132" s="24">
        <f t="shared" si="5"/>
        <v>0</v>
      </c>
      <c r="E132" s="24"/>
      <c r="F132" s="24"/>
    </row>
    <row r="133" spans="1:21">
      <c r="A133" s="2"/>
      <c r="B133" s="8" t="s">
        <v>108</v>
      </c>
      <c r="C133" s="8" t="s">
        <v>91</v>
      </c>
      <c r="D133" s="9">
        <f t="shared" si="5"/>
        <v>27.5</v>
      </c>
      <c r="E133" s="9"/>
      <c r="F133" s="9"/>
      <c r="H133" t="s">
        <v>202</v>
      </c>
      <c r="P133">
        <v>9</v>
      </c>
      <c r="Q133">
        <v>6</v>
      </c>
      <c r="R133" s="21" t="s">
        <v>208</v>
      </c>
      <c r="S133" s="21">
        <v>0.5</v>
      </c>
      <c r="T133" s="21">
        <v>12</v>
      </c>
      <c r="U133" t="s">
        <v>208</v>
      </c>
    </row>
    <row r="134" spans="1:21" s="19" customFormat="1">
      <c r="B134" s="23" t="s">
        <v>165</v>
      </c>
      <c r="D134" s="24">
        <f t="shared" si="5"/>
        <v>117.5</v>
      </c>
      <c r="H134" s="19">
        <v>7</v>
      </c>
      <c r="I134" s="19">
        <f>15+13</f>
        <v>28</v>
      </c>
      <c r="J134" s="19">
        <f>12+11</f>
        <v>23</v>
      </c>
      <c r="K134" s="19">
        <f>5+4</f>
        <v>9</v>
      </c>
      <c r="L134" s="19">
        <v>5</v>
      </c>
      <c r="M134" s="19">
        <v>11</v>
      </c>
      <c r="N134" s="19">
        <v>0.5</v>
      </c>
      <c r="O134" s="19">
        <v>8</v>
      </c>
      <c r="Q134" s="19">
        <f>8+7</f>
        <v>15</v>
      </c>
      <c r="R134" s="19">
        <v>11</v>
      </c>
    </row>
    <row r="135" spans="1:21">
      <c r="B135" s="8" t="s">
        <v>81</v>
      </c>
      <c r="C135" s="8" t="s">
        <v>82</v>
      </c>
      <c r="D135" s="9">
        <f t="shared" si="5"/>
        <v>105</v>
      </c>
      <c r="I135">
        <v>16</v>
      </c>
      <c r="K135">
        <v>8</v>
      </c>
      <c r="L135">
        <v>8</v>
      </c>
      <c r="M135">
        <v>16</v>
      </c>
      <c r="O135">
        <v>9</v>
      </c>
      <c r="P135">
        <v>11</v>
      </c>
      <c r="R135" s="21" t="s">
        <v>208</v>
      </c>
      <c r="S135" s="21">
        <v>7</v>
      </c>
      <c r="T135" s="21">
        <v>15</v>
      </c>
      <c r="U135">
        <v>15</v>
      </c>
    </row>
    <row r="136" spans="1:21">
      <c r="B136" s="8" t="s">
        <v>87</v>
      </c>
      <c r="C136" s="8" t="s">
        <v>132</v>
      </c>
      <c r="D136" s="9">
        <f t="shared" si="5"/>
        <v>74</v>
      </c>
      <c r="I136">
        <v>14</v>
      </c>
      <c r="J136">
        <v>10</v>
      </c>
      <c r="M136">
        <v>13</v>
      </c>
      <c r="N136">
        <v>4</v>
      </c>
      <c r="P136" t="s">
        <v>202</v>
      </c>
      <c r="Q136">
        <v>9</v>
      </c>
      <c r="R136" s="21">
        <v>14</v>
      </c>
      <c r="T136" s="21" t="s">
        <v>208</v>
      </c>
      <c r="U136">
        <v>10</v>
      </c>
    </row>
    <row r="137" spans="1:21" s="19" customFormat="1">
      <c r="B137" s="23" t="s">
        <v>296</v>
      </c>
      <c r="C137" s="23" t="s">
        <v>297</v>
      </c>
      <c r="D137" s="24">
        <f t="shared" si="5"/>
        <v>11</v>
      </c>
      <c r="I137" s="19">
        <v>11</v>
      </c>
    </row>
    <row r="138" spans="1:21">
      <c r="B138" s="8" t="s">
        <v>126</v>
      </c>
      <c r="C138" s="8" t="s">
        <v>127</v>
      </c>
      <c r="D138" s="9">
        <f t="shared" si="5"/>
        <v>21</v>
      </c>
      <c r="I138" t="s">
        <v>202</v>
      </c>
      <c r="J138" t="s">
        <v>202</v>
      </c>
      <c r="M138">
        <v>0.5</v>
      </c>
      <c r="N138">
        <v>6</v>
      </c>
      <c r="O138">
        <v>5</v>
      </c>
      <c r="Q138">
        <v>0.5</v>
      </c>
      <c r="R138" s="21" t="s">
        <v>208</v>
      </c>
      <c r="S138" s="21">
        <v>9</v>
      </c>
      <c r="T138" s="21" t="s">
        <v>208</v>
      </c>
      <c r="U138" t="s">
        <v>208</v>
      </c>
    </row>
    <row r="139" spans="1:21" s="19" customFormat="1">
      <c r="B139" s="23" t="s">
        <v>170</v>
      </c>
      <c r="C139" s="23" t="s">
        <v>171</v>
      </c>
      <c r="D139" s="24">
        <f t="shared" si="5"/>
        <v>0</v>
      </c>
      <c r="I139" s="19" t="s">
        <v>202</v>
      </c>
      <c r="J139" s="19" t="s">
        <v>202</v>
      </c>
    </row>
    <row r="140" spans="1:21" s="19" customFormat="1">
      <c r="B140" s="23" t="s">
        <v>239</v>
      </c>
      <c r="C140" s="23" t="s">
        <v>182</v>
      </c>
      <c r="D140" s="24">
        <f t="shared" si="5"/>
        <v>0</v>
      </c>
      <c r="J140" s="19" t="s">
        <v>202</v>
      </c>
      <c r="M140" s="19" t="s">
        <v>202</v>
      </c>
      <c r="Q140" s="19" t="s">
        <v>202</v>
      </c>
    </row>
    <row r="141" spans="1:21" s="19" customFormat="1">
      <c r="B141" s="23" t="s">
        <v>275</v>
      </c>
      <c r="C141" s="23" t="s">
        <v>298</v>
      </c>
      <c r="D141" s="24">
        <f t="shared" si="5"/>
        <v>12</v>
      </c>
      <c r="M141" s="19">
        <v>12</v>
      </c>
    </row>
    <row r="142" spans="1:21" s="19" customFormat="1">
      <c r="B142" s="23" t="s">
        <v>22</v>
      </c>
      <c r="C142" s="23" t="s">
        <v>218</v>
      </c>
      <c r="D142" s="24">
        <f t="shared" si="5"/>
        <v>3</v>
      </c>
      <c r="M142" s="19" t="s">
        <v>202</v>
      </c>
      <c r="N142" s="19">
        <v>3</v>
      </c>
    </row>
    <row r="143" spans="1:21" s="19" customFormat="1">
      <c r="B143" s="23" t="s">
        <v>22</v>
      </c>
      <c r="C143" s="23" t="s">
        <v>23</v>
      </c>
      <c r="D143" s="24">
        <f t="shared" si="5"/>
        <v>1</v>
      </c>
      <c r="O143" s="19">
        <v>0.5</v>
      </c>
      <c r="P143" s="19">
        <v>0.5</v>
      </c>
      <c r="Q143" s="19" t="s">
        <v>202</v>
      </c>
      <c r="R143" s="19" t="s">
        <v>208</v>
      </c>
    </row>
    <row r="144" spans="1:21" s="19" customFormat="1">
      <c r="B144" s="23" t="s">
        <v>155</v>
      </c>
      <c r="C144" s="23" t="s">
        <v>115</v>
      </c>
      <c r="D144" s="24">
        <f t="shared" si="5"/>
        <v>0</v>
      </c>
      <c r="P144" s="19" t="s">
        <v>202</v>
      </c>
    </row>
    <row r="145" spans="1:21">
      <c r="B145" s="8"/>
      <c r="C145" s="8"/>
      <c r="D145" s="9">
        <f t="shared" si="5"/>
        <v>0</v>
      </c>
    </row>
    <row r="147" spans="1:21">
      <c r="A147" s="2"/>
      <c r="B147" s="3" t="s">
        <v>136</v>
      </c>
      <c r="C147" s="3"/>
      <c r="D147" s="3"/>
      <c r="E147" s="3"/>
      <c r="F147" t="s">
        <v>164</v>
      </c>
      <c r="G147">
        <v>0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0</v>
      </c>
      <c r="N147">
        <v>0</v>
      </c>
      <c r="O147">
        <v>1</v>
      </c>
      <c r="P147">
        <v>1</v>
      </c>
      <c r="Q147">
        <v>1</v>
      </c>
      <c r="R147" s="21">
        <v>1</v>
      </c>
      <c r="S147" s="21">
        <v>1</v>
      </c>
      <c r="T147" s="21">
        <v>1</v>
      </c>
      <c r="U147">
        <v>1</v>
      </c>
    </row>
    <row r="148" spans="1:21">
      <c r="A148" s="2"/>
      <c r="B148" s="5" t="s">
        <v>4</v>
      </c>
      <c r="C148" s="5" t="s">
        <v>5</v>
      </c>
      <c r="D148" s="3" t="s">
        <v>6</v>
      </c>
      <c r="E148" s="3"/>
    </row>
    <row r="149" spans="1:21" s="19" customFormat="1">
      <c r="A149" s="22">
        <v>1</v>
      </c>
      <c r="B149" s="23" t="s">
        <v>79</v>
      </c>
      <c r="C149" s="23" t="s">
        <v>261</v>
      </c>
      <c r="D149" s="24">
        <f>SUM(G149:U149)</f>
        <v>0</v>
      </c>
      <c r="E149" s="24"/>
    </row>
    <row r="150" spans="1:21" s="19" customFormat="1">
      <c r="A150" s="22">
        <v>2</v>
      </c>
      <c r="B150" s="23" t="s">
        <v>299</v>
      </c>
      <c r="C150" s="23" t="s">
        <v>263</v>
      </c>
      <c r="D150" s="24">
        <f>SUM(G150:U150)</f>
        <v>0</v>
      </c>
      <c r="E150" s="24"/>
    </row>
    <row r="151" spans="1:21" s="19" customFormat="1">
      <c r="A151" s="22">
        <v>3</v>
      </c>
      <c r="B151" s="23" t="s">
        <v>264</v>
      </c>
      <c r="C151" s="23" t="s">
        <v>300</v>
      </c>
      <c r="D151" s="24">
        <f>SUM(G151:U151)</f>
        <v>0</v>
      </c>
      <c r="E151" s="24"/>
    </row>
    <row r="152" spans="1:21" s="19" customFormat="1">
      <c r="A152" s="22">
        <v>4</v>
      </c>
      <c r="B152" s="23" t="s">
        <v>301</v>
      </c>
      <c r="C152" s="23" t="s">
        <v>266</v>
      </c>
      <c r="D152" s="24">
        <f>SUM(G152:U152)</f>
        <v>0</v>
      </c>
      <c r="E152" s="24"/>
    </row>
    <row r="153" spans="1:21">
      <c r="A153" s="2">
        <v>5</v>
      </c>
      <c r="B153" s="8" t="s">
        <v>31</v>
      </c>
      <c r="C153" s="8" t="s">
        <v>137</v>
      </c>
      <c r="D153" s="9">
        <f>SUM(G153:U153)</f>
        <v>12</v>
      </c>
      <c r="E153" s="9"/>
      <c r="H153">
        <v>1</v>
      </c>
      <c r="I153">
        <v>1</v>
      </c>
      <c r="J153">
        <v>1</v>
      </c>
      <c r="K153">
        <v>1</v>
      </c>
      <c r="L153">
        <v>1</v>
      </c>
      <c r="O153">
        <v>1</v>
      </c>
      <c r="P153">
        <v>1</v>
      </c>
      <c r="Q153">
        <v>1</v>
      </c>
      <c r="R153" s="21">
        <v>1</v>
      </c>
      <c r="S153" s="21">
        <v>1</v>
      </c>
      <c r="T153" s="21">
        <v>1</v>
      </c>
      <c r="U153">
        <v>1</v>
      </c>
    </row>
    <row r="154" spans="1:21">
      <c r="A154" s="2"/>
      <c r="B154" s="2"/>
      <c r="C154" s="2"/>
      <c r="D154" s="9"/>
      <c r="E154" s="9"/>
    </row>
    <row r="155" spans="1:21">
      <c r="A155" s="2"/>
      <c r="B155" s="2"/>
      <c r="C155" s="2"/>
      <c r="D155" s="9"/>
      <c r="E155" s="9"/>
    </row>
    <row r="156" spans="1:21">
      <c r="A156" s="2"/>
      <c r="B156" s="11" t="s">
        <v>302</v>
      </c>
      <c r="C156" s="3"/>
      <c r="D156" s="3"/>
      <c r="E156" s="3"/>
      <c r="F156" t="s">
        <v>164</v>
      </c>
      <c r="G156">
        <v>0</v>
      </c>
      <c r="H156">
        <v>4</v>
      </c>
      <c r="I156">
        <v>7</v>
      </c>
      <c r="J156">
        <v>5</v>
      </c>
      <c r="K156">
        <v>2</v>
      </c>
      <c r="L156">
        <v>2</v>
      </c>
      <c r="M156">
        <v>5</v>
      </c>
      <c r="N156">
        <v>2</v>
      </c>
      <c r="O156">
        <v>3</v>
      </c>
      <c r="P156">
        <v>3</v>
      </c>
      <c r="Q156">
        <v>1</v>
      </c>
      <c r="R156" s="21">
        <v>3</v>
      </c>
      <c r="S156" s="21">
        <v>1</v>
      </c>
      <c r="T156" s="21">
        <v>1</v>
      </c>
      <c r="U156">
        <v>1</v>
      </c>
    </row>
    <row r="157" spans="1:21">
      <c r="A157" s="2"/>
      <c r="B157" s="5" t="s">
        <v>4</v>
      </c>
      <c r="C157" s="5" t="s">
        <v>5</v>
      </c>
      <c r="D157" s="3" t="s">
        <v>6</v>
      </c>
      <c r="E157" s="3"/>
    </row>
    <row r="158" spans="1:21" s="19" customFormat="1">
      <c r="A158" s="22">
        <v>1</v>
      </c>
      <c r="B158" s="23" t="s">
        <v>110</v>
      </c>
      <c r="C158" s="23" t="s">
        <v>193</v>
      </c>
      <c r="D158" s="24">
        <f>SUM(G158:U158)</f>
        <v>0</v>
      </c>
      <c r="E158" s="24"/>
    </row>
    <row r="159" spans="1:21" s="19" customFormat="1">
      <c r="A159" s="25">
        <v>2</v>
      </c>
      <c r="B159" s="23" t="s">
        <v>79</v>
      </c>
      <c r="C159" s="23" t="s">
        <v>80</v>
      </c>
      <c r="D159" s="24">
        <f t="shared" ref="D159:D168" si="6">SUM(G159:U159)</f>
        <v>16</v>
      </c>
      <c r="E159" s="24"/>
      <c r="H159" s="19">
        <v>3</v>
      </c>
      <c r="I159" s="19">
        <v>3</v>
      </c>
      <c r="J159" s="19">
        <v>4</v>
      </c>
      <c r="M159" s="19">
        <v>2</v>
      </c>
      <c r="O159" s="19">
        <v>3</v>
      </c>
      <c r="P159" s="19">
        <v>1</v>
      </c>
    </row>
    <row r="160" spans="1:21" s="19" customFormat="1">
      <c r="A160" s="22">
        <v>3</v>
      </c>
      <c r="B160" s="23" t="s">
        <v>77</v>
      </c>
      <c r="C160" s="23" t="s">
        <v>44</v>
      </c>
      <c r="D160" s="24">
        <f t="shared" si="6"/>
        <v>17</v>
      </c>
      <c r="E160" s="24"/>
      <c r="H160" s="19">
        <v>2</v>
      </c>
      <c r="I160" s="19">
        <v>6</v>
      </c>
      <c r="J160" s="19">
        <v>5</v>
      </c>
      <c r="M160" s="19">
        <v>4</v>
      </c>
    </row>
    <row r="161" spans="1:21" s="19" customFormat="1">
      <c r="A161" s="22">
        <v>4</v>
      </c>
      <c r="B161" s="23" t="s">
        <v>194</v>
      </c>
      <c r="C161" s="23" t="s">
        <v>195</v>
      </c>
      <c r="D161" s="24">
        <f t="shared" si="6"/>
        <v>0</v>
      </c>
      <c r="E161" s="24"/>
    </row>
    <row r="162" spans="1:21" s="19" customFormat="1">
      <c r="A162" s="22">
        <v>5</v>
      </c>
      <c r="B162" s="23" t="s">
        <v>83</v>
      </c>
      <c r="C162" s="23" t="s">
        <v>84</v>
      </c>
      <c r="D162" s="24">
        <f t="shared" si="6"/>
        <v>0</v>
      </c>
      <c r="E162" s="24"/>
    </row>
    <row r="163" spans="1:21">
      <c r="A163" s="2">
        <v>6</v>
      </c>
      <c r="B163" s="8" t="s">
        <v>26</v>
      </c>
      <c r="C163" s="8" t="s">
        <v>27</v>
      </c>
      <c r="D163" s="9">
        <f t="shared" si="6"/>
        <v>25</v>
      </c>
      <c r="E163" s="9"/>
      <c r="H163">
        <v>1</v>
      </c>
      <c r="I163">
        <v>4</v>
      </c>
      <c r="J163">
        <v>1</v>
      </c>
      <c r="K163">
        <v>2</v>
      </c>
      <c r="L163">
        <v>2</v>
      </c>
      <c r="M163">
        <v>3</v>
      </c>
      <c r="N163">
        <v>2</v>
      </c>
      <c r="O163">
        <v>2</v>
      </c>
      <c r="P163">
        <v>2</v>
      </c>
      <c r="Q163">
        <v>1</v>
      </c>
      <c r="R163" s="21">
        <v>3</v>
      </c>
      <c r="T163" s="21">
        <v>1</v>
      </c>
      <c r="U163">
        <v>1</v>
      </c>
    </row>
    <row r="164" spans="1:21" s="19" customFormat="1">
      <c r="A164" s="22"/>
      <c r="B164" s="23" t="s">
        <v>200</v>
      </c>
      <c r="C164" s="23" t="s">
        <v>201</v>
      </c>
      <c r="D164" s="24">
        <f t="shared" si="6"/>
        <v>4</v>
      </c>
      <c r="E164" s="24"/>
      <c r="H164" s="19">
        <v>4</v>
      </c>
    </row>
    <row r="165" spans="1:21" s="19" customFormat="1">
      <c r="A165" s="22"/>
      <c r="B165" s="23" t="s">
        <v>196</v>
      </c>
      <c r="C165" s="23" t="s">
        <v>197</v>
      </c>
      <c r="D165" s="24">
        <f t="shared" si="6"/>
        <v>0</v>
      </c>
      <c r="E165" s="24"/>
    </row>
    <row r="166" spans="1:21" s="19" customFormat="1">
      <c r="A166" s="22"/>
      <c r="B166" s="23" t="s">
        <v>198</v>
      </c>
      <c r="C166" s="23" t="s">
        <v>199</v>
      </c>
      <c r="D166" s="24">
        <f t="shared" si="6"/>
        <v>0</v>
      </c>
      <c r="E166" s="24"/>
    </row>
    <row r="167" spans="1:21" s="19" customFormat="1">
      <c r="A167" s="22"/>
      <c r="B167" s="23" t="s">
        <v>165</v>
      </c>
      <c r="C167" s="23"/>
      <c r="D167" s="24">
        <f t="shared" si="6"/>
        <v>22.5</v>
      </c>
      <c r="E167" s="24"/>
      <c r="I167" s="19">
        <f>7+2+0.5</f>
        <v>9.5</v>
      </c>
      <c r="J167" s="19">
        <f>3+2</f>
        <v>5</v>
      </c>
      <c r="M167" s="19">
        <v>1</v>
      </c>
      <c r="P167" s="19">
        <v>3</v>
      </c>
      <c r="R167" s="19">
        <f>2+1</f>
        <v>3</v>
      </c>
      <c r="S167" s="19">
        <v>1</v>
      </c>
    </row>
    <row r="168" spans="1:21" s="19" customFormat="1">
      <c r="A168" s="22"/>
      <c r="B168" s="23" t="s">
        <v>59</v>
      </c>
      <c r="C168" s="23" t="s">
        <v>60</v>
      </c>
      <c r="D168" s="24">
        <f t="shared" si="6"/>
        <v>13</v>
      </c>
      <c r="E168" s="24"/>
      <c r="I168" s="19">
        <v>5</v>
      </c>
      <c r="K168" s="19">
        <v>1</v>
      </c>
      <c r="L168" s="19">
        <v>1</v>
      </c>
      <c r="M168" s="19">
        <v>5</v>
      </c>
      <c r="N168" s="19">
        <v>1</v>
      </c>
    </row>
    <row r="169" spans="1:21">
      <c r="A169" s="2"/>
      <c r="B169" s="8"/>
      <c r="C169" s="8"/>
      <c r="D169" s="9"/>
      <c r="E169" s="9"/>
    </row>
    <row r="170" spans="1:21">
      <c r="A170" s="2"/>
      <c r="B170" s="11" t="s">
        <v>141</v>
      </c>
      <c r="C170" s="3"/>
      <c r="D170" s="3"/>
      <c r="E170" s="3"/>
      <c r="F170" t="s">
        <v>164</v>
      </c>
      <c r="G170">
        <v>6</v>
      </c>
      <c r="H170">
        <v>17</v>
      </c>
      <c r="I170">
        <v>17</v>
      </c>
      <c r="J170">
        <v>18</v>
      </c>
      <c r="K170">
        <v>12</v>
      </c>
      <c r="L170">
        <v>12</v>
      </c>
      <c r="M170">
        <v>13</v>
      </c>
      <c r="N170">
        <v>9</v>
      </c>
      <c r="O170">
        <v>13</v>
      </c>
      <c r="P170">
        <v>12</v>
      </c>
      <c r="Q170">
        <v>12</v>
      </c>
      <c r="R170" s="21">
        <v>11</v>
      </c>
      <c r="S170" s="21">
        <v>8</v>
      </c>
      <c r="T170" s="21">
        <v>14</v>
      </c>
      <c r="U170">
        <v>14</v>
      </c>
    </row>
    <row r="171" spans="1:21">
      <c r="A171" s="2"/>
      <c r="B171" s="5" t="s">
        <v>4</v>
      </c>
      <c r="C171" s="5" t="s">
        <v>5</v>
      </c>
      <c r="D171" s="3" t="s">
        <v>6</v>
      </c>
      <c r="E171" s="3"/>
    </row>
    <row r="172" spans="1:21">
      <c r="A172" s="2">
        <v>1</v>
      </c>
      <c r="B172" s="8" t="s">
        <v>75</v>
      </c>
      <c r="C172" s="8" t="s">
        <v>76</v>
      </c>
      <c r="D172" s="9">
        <f>SUM(G172:U172)</f>
        <v>149</v>
      </c>
      <c r="E172" s="9"/>
      <c r="G172">
        <v>3</v>
      </c>
      <c r="H172">
        <v>17</v>
      </c>
      <c r="I172">
        <v>14</v>
      </c>
      <c r="J172">
        <v>15</v>
      </c>
      <c r="K172">
        <v>11</v>
      </c>
      <c r="L172">
        <v>12</v>
      </c>
      <c r="M172">
        <v>11</v>
      </c>
      <c r="N172">
        <v>9</v>
      </c>
      <c r="O172">
        <v>10</v>
      </c>
      <c r="P172">
        <v>11</v>
      </c>
      <c r="Q172">
        <v>11</v>
      </c>
      <c r="R172" s="21">
        <v>8</v>
      </c>
      <c r="S172" s="21">
        <v>5</v>
      </c>
      <c r="T172" s="21">
        <v>12</v>
      </c>
      <c r="U172" t="s">
        <v>208</v>
      </c>
    </row>
    <row r="173" spans="1:21">
      <c r="A173" s="2">
        <v>2</v>
      </c>
      <c r="B173" s="8" t="s">
        <v>106</v>
      </c>
      <c r="C173" s="8" t="s">
        <v>107</v>
      </c>
      <c r="D173" s="9">
        <f t="shared" ref="D173:D202" si="7">SUM(G173:U173)</f>
        <v>148</v>
      </c>
      <c r="E173" s="9"/>
      <c r="G173">
        <v>4</v>
      </c>
      <c r="H173">
        <v>13</v>
      </c>
      <c r="I173">
        <v>17</v>
      </c>
      <c r="J173" t="s">
        <v>202</v>
      </c>
      <c r="K173">
        <v>10</v>
      </c>
      <c r="L173">
        <v>11</v>
      </c>
      <c r="M173">
        <v>12</v>
      </c>
      <c r="N173">
        <v>8</v>
      </c>
      <c r="O173">
        <v>12</v>
      </c>
      <c r="P173">
        <v>10</v>
      </c>
      <c r="Q173">
        <v>12</v>
      </c>
      <c r="R173" s="21">
        <v>11</v>
      </c>
      <c r="S173" s="21">
        <v>4</v>
      </c>
      <c r="T173" s="21">
        <v>13</v>
      </c>
      <c r="U173">
        <v>11</v>
      </c>
    </row>
    <row r="174" spans="1:21">
      <c r="A174" s="2">
        <v>3</v>
      </c>
      <c r="B174" s="8" t="s">
        <v>72</v>
      </c>
      <c r="C174" s="8" t="s">
        <v>73</v>
      </c>
      <c r="D174" s="9">
        <f t="shared" si="7"/>
        <v>128</v>
      </c>
      <c r="E174" s="9"/>
      <c r="G174">
        <v>6</v>
      </c>
      <c r="H174">
        <v>15</v>
      </c>
      <c r="I174">
        <v>12</v>
      </c>
      <c r="J174">
        <v>16</v>
      </c>
      <c r="K174">
        <v>12</v>
      </c>
      <c r="L174">
        <v>10</v>
      </c>
      <c r="M174" t="s">
        <v>202</v>
      </c>
      <c r="N174">
        <v>7</v>
      </c>
      <c r="O174">
        <v>9</v>
      </c>
      <c r="R174" s="21">
        <v>6</v>
      </c>
      <c r="S174" s="21">
        <v>8</v>
      </c>
      <c r="T174" s="21">
        <v>14</v>
      </c>
      <c r="U174">
        <v>13</v>
      </c>
    </row>
    <row r="175" spans="1:21">
      <c r="A175" s="2">
        <v>4</v>
      </c>
      <c r="B175" s="8" t="s">
        <v>133</v>
      </c>
      <c r="C175" s="8" t="s">
        <v>134</v>
      </c>
      <c r="D175" s="9">
        <f t="shared" si="7"/>
        <v>37.5</v>
      </c>
      <c r="E175" s="9"/>
      <c r="H175">
        <v>16</v>
      </c>
      <c r="M175" t="s">
        <v>202</v>
      </c>
      <c r="P175">
        <v>0.5</v>
      </c>
      <c r="Q175">
        <v>0.5</v>
      </c>
      <c r="R175" s="21">
        <v>10</v>
      </c>
      <c r="S175" s="21">
        <v>0.5</v>
      </c>
      <c r="T175" s="21" t="s">
        <v>208</v>
      </c>
      <c r="U175">
        <v>10</v>
      </c>
    </row>
    <row r="176" spans="1:21" s="19" customFormat="1">
      <c r="A176" s="22">
        <v>5</v>
      </c>
      <c r="B176" s="23" t="s">
        <v>177</v>
      </c>
      <c r="C176" s="23" t="s">
        <v>178</v>
      </c>
      <c r="D176" s="24">
        <f t="shared" si="7"/>
        <v>18.5</v>
      </c>
      <c r="E176" s="24"/>
      <c r="H176" s="19" t="s">
        <v>202</v>
      </c>
      <c r="I176" s="19">
        <v>0.5</v>
      </c>
      <c r="J176" s="19">
        <v>18</v>
      </c>
    </row>
    <row r="177" spans="1:21" s="19" customFormat="1">
      <c r="A177" s="22">
        <v>6</v>
      </c>
      <c r="B177" s="23" t="s">
        <v>203</v>
      </c>
      <c r="C177" s="23" t="s">
        <v>303</v>
      </c>
      <c r="D177" s="24">
        <f t="shared" si="7"/>
        <v>0</v>
      </c>
      <c r="E177" s="24"/>
    </row>
    <row r="178" spans="1:21">
      <c r="A178" s="2"/>
      <c r="B178" s="8" t="s">
        <v>83</v>
      </c>
      <c r="C178" s="8" t="s">
        <v>84</v>
      </c>
      <c r="D178" s="9">
        <f t="shared" si="7"/>
        <v>0</v>
      </c>
      <c r="E178" s="9"/>
      <c r="H178" t="s">
        <v>202</v>
      </c>
      <c r="I178" t="s">
        <v>202</v>
      </c>
      <c r="J178" t="s">
        <v>202</v>
      </c>
      <c r="K178" t="s">
        <v>202</v>
      </c>
      <c r="L178" t="s">
        <v>202</v>
      </c>
      <c r="O178" t="s">
        <v>202</v>
      </c>
      <c r="P178" t="s">
        <v>202</v>
      </c>
      <c r="Q178" t="s">
        <v>208</v>
      </c>
      <c r="R178" s="21" t="s">
        <v>208</v>
      </c>
      <c r="S178" s="21" t="s">
        <v>208</v>
      </c>
      <c r="T178" s="21" t="s">
        <v>208</v>
      </c>
      <c r="U178" t="s">
        <v>208</v>
      </c>
    </row>
    <row r="179" spans="1:21">
      <c r="A179" s="2"/>
      <c r="B179" s="8" t="s">
        <v>114</v>
      </c>
      <c r="C179" s="8" t="s">
        <v>115</v>
      </c>
      <c r="D179" s="9">
        <f t="shared" si="7"/>
        <v>0</v>
      </c>
      <c r="E179" s="9"/>
      <c r="H179" t="s">
        <v>202</v>
      </c>
      <c r="I179" t="s">
        <v>202</v>
      </c>
      <c r="J179" t="s">
        <v>202</v>
      </c>
      <c r="K179" t="s">
        <v>202</v>
      </c>
      <c r="L179" t="s">
        <v>202</v>
      </c>
      <c r="O179" t="s">
        <v>202</v>
      </c>
      <c r="P179" t="s">
        <v>202</v>
      </c>
    </row>
    <row r="180" spans="1:21" s="19" customFormat="1">
      <c r="A180" s="22"/>
      <c r="B180" s="23" t="s">
        <v>304</v>
      </c>
      <c r="C180" s="23" t="s">
        <v>273</v>
      </c>
      <c r="D180" s="24">
        <f t="shared" si="7"/>
        <v>6</v>
      </c>
      <c r="E180" s="24"/>
      <c r="S180" s="19">
        <v>6</v>
      </c>
    </row>
    <row r="181" spans="1:21" s="19" customFormat="1">
      <c r="A181" s="23"/>
      <c r="B181" s="23" t="s">
        <v>205</v>
      </c>
      <c r="C181" s="23" t="s">
        <v>206</v>
      </c>
      <c r="D181" s="24">
        <f t="shared" si="7"/>
        <v>0</v>
      </c>
      <c r="E181" s="24"/>
    </row>
    <row r="182" spans="1:21">
      <c r="A182" s="8"/>
      <c r="B182" s="8" t="s">
        <v>98</v>
      </c>
      <c r="C182" s="8" t="s">
        <v>99</v>
      </c>
      <c r="D182" s="9">
        <f t="shared" si="7"/>
        <v>49.5</v>
      </c>
      <c r="E182" s="9"/>
      <c r="G182">
        <v>2</v>
      </c>
      <c r="I182" t="s">
        <v>202</v>
      </c>
      <c r="J182">
        <v>0.5</v>
      </c>
      <c r="K182" t="s">
        <v>202</v>
      </c>
      <c r="L182">
        <v>7</v>
      </c>
      <c r="M182">
        <v>13</v>
      </c>
      <c r="N182" t="s">
        <v>202</v>
      </c>
      <c r="O182">
        <v>11</v>
      </c>
      <c r="P182" t="s">
        <v>202</v>
      </c>
      <c r="Q182">
        <v>9</v>
      </c>
      <c r="R182" s="21" t="s">
        <v>208</v>
      </c>
      <c r="S182" s="21">
        <v>7</v>
      </c>
      <c r="T182" s="21" t="s">
        <v>208</v>
      </c>
      <c r="U182" t="s">
        <v>208</v>
      </c>
    </row>
    <row r="183" spans="1:21" s="19" customFormat="1">
      <c r="A183" s="23"/>
      <c r="B183" s="23" t="s">
        <v>209</v>
      </c>
      <c r="C183" s="23" t="s">
        <v>210</v>
      </c>
      <c r="D183" s="24">
        <f t="shared" si="7"/>
        <v>20</v>
      </c>
      <c r="E183" s="24"/>
      <c r="O183" s="19">
        <v>8</v>
      </c>
      <c r="P183" s="19">
        <v>12</v>
      </c>
    </row>
    <row r="184" spans="1:21" s="19" customFormat="1">
      <c r="A184" s="23"/>
      <c r="B184" s="23" t="s">
        <v>203</v>
      </c>
      <c r="C184" s="23" t="s">
        <v>305</v>
      </c>
      <c r="D184" s="24">
        <f t="shared" si="7"/>
        <v>0</v>
      </c>
      <c r="E184" s="24"/>
      <c r="H184" s="19" t="s">
        <v>202</v>
      </c>
      <c r="I184" s="19" t="s">
        <v>202</v>
      </c>
      <c r="J184" s="19" t="s">
        <v>202</v>
      </c>
    </row>
    <row r="185" spans="1:21" s="19" customFormat="1">
      <c r="A185" s="22"/>
      <c r="B185" s="23" t="s">
        <v>168</v>
      </c>
      <c r="C185" s="23" t="s">
        <v>214</v>
      </c>
      <c r="D185" s="24">
        <f t="shared" si="7"/>
        <v>43</v>
      </c>
      <c r="E185" s="24"/>
      <c r="H185" s="19">
        <v>14</v>
      </c>
      <c r="I185" s="19">
        <v>16</v>
      </c>
      <c r="J185" s="19" t="s">
        <v>202</v>
      </c>
      <c r="O185" s="19">
        <v>13</v>
      </c>
    </row>
    <row r="186" spans="1:21">
      <c r="A186" s="8"/>
      <c r="B186" s="8" t="s">
        <v>108</v>
      </c>
      <c r="C186" s="8" t="s">
        <v>91</v>
      </c>
      <c r="D186" s="9">
        <f t="shared" si="7"/>
        <v>103</v>
      </c>
      <c r="E186" s="9"/>
      <c r="G186">
        <v>5</v>
      </c>
      <c r="H186" t="s">
        <v>202</v>
      </c>
      <c r="I186">
        <v>15</v>
      </c>
      <c r="J186">
        <v>14</v>
      </c>
      <c r="K186">
        <v>9</v>
      </c>
      <c r="L186">
        <v>0.5</v>
      </c>
      <c r="M186">
        <v>10</v>
      </c>
      <c r="N186">
        <v>5</v>
      </c>
      <c r="O186">
        <v>0.5</v>
      </c>
      <c r="P186">
        <v>9</v>
      </c>
      <c r="Q186">
        <v>7</v>
      </c>
      <c r="R186" s="21">
        <v>7</v>
      </c>
      <c r="S186" s="21">
        <v>3</v>
      </c>
      <c r="T186" s="21">
        <v>9</v>
      </c>
      <c r="U186">
        <v>9</v>
      </c>
    </row>
    <row r="187" spans="1:21" s="19" customFormat="1">
      <c r="A187" s="23"/>
      <c r="B187" s="23" t="s">
        <v>306</v>
      </c>
      <c r="C187" s="23" t="s">
        <v>307</v>
      </c>
      <c r="D187" s="24">
        <f t="shared" si="7"/>
        <v>0</v>
      </c>
      <c r="E187" s="24"/>
    </row>
    <row r="188" spans="1:21" s="19" customFormat="1">
      <c r="A188" s="23"/>
      <c r="B188" s="23" t="s">
        <v>212</v>
      </c>
      <c r="C188" s="23" t="s">
        <v>213</v>
      </c>
      <c r="D188" s="24">
        <f t="shared" si="7"/>
        <v>0.5</v>
      </c>
      <c r="E188" s="24"/>
      <c r="H188" s="19">
        <v>0.5</v>
      </c>
    </row>
    <row r="189" spans="1:21" s="19" customFormat="1">
      <c r="A189" s="23"/>
      <c r="B189" s="23" t="s">
        <v>304</v>
      </c>
      <c r="C189" s="23" t="s">
        <v>273</v>
      </c>
      <c r="D189" s="24">
        <f t="shared" si="7"/>
        <v>0</v>
      </c>
      <c r="E189" s="24"/>
      <c r="Q189" s="19" t="s">
        <v>208</v>
      </c>
      <c r="R189" s="19" t="s">
        <v>208</v>
      </c>
    </row>
    <row r="190" spans="1:21">
      <c r="A190" s="8"/>
      <c r="B190" s="8" t="s">
        <v>146</v>
      </c>
      <c r="C190" s="8" t="s">
        <v>113</v>
      </c>
      <c r="D190" s="9">
        <f t="shared" si="7"/>
        <v>11</v>
      </c>
      <c r="E190" s="9"/>
      <c r="G190">
        <v>1</v>
      </c>
      <c r="H190" t="s">
        <v>202</v>
      </c>
      <c r="I190" t="s">
        <v>202</v>
      </c>
      <c r="J190" t="s">
        <v>202</v>
      </c>
      <c r="K190">
        <v>8</v>
      </c>
      <c r="L190" t="s">
        <v>202</v>
      </c>
      <c r="M190">
        <v>0.5</v>
      </c>
      <c r="N190">
        <v>0.5</v>
      </c>
      <c r="O190" t="s">
        <v>202</v>
      </c>
      <c r="P190" t="s">
        <v>202</v>
      </c>
      <c r="Q190" t="s">
        <v>208</v>
      </c>
      <c r="R190" s="21">
        <v>0.5</v>
      </c>
      <c r="T190" s="21">
        <v>0.5</v>
      </c>
      <c r="U190" t="s">
        <v>208</v>
      </c>
    </row>
    <row r="191" spans="1:21" s="19" customFormat="1">
      <c r="A191" s="23"/>
      <c r="B191" s="23" t="s">
        <v>165</v>
      </c>
      <c r="C191" s="23"/>
      <c r="D191" s="24">
        <f t="shared" si="7"/>
        <v>84.5</v>
      </c>
      <c r="E191" s="24"/>
      <c r="H191" s="19">
        <v>12</v>
      </c>
      <c r="J191" s="19">
        <v>17</v>
      </c>
      <c r="K191" s="19">
        <f>7+0.5</f>
        <v>7.5</v>
      </c>
      <c r="L191" s="19">
        <f>9+8</f>
        <v>17</v>
      </c>
      <c r="M191" s="19">
        <v>8</v>
      </c>
      <c r="N191" s="19">
        <v>4</v>
      </c>
      <c r="Q191" s="19">
        <v>8</v>
      </c>
      <c r="T191" s="19">
        <v>11</v>
      </c>
    </row>
    <row r="192" spans="1:21" s="19" customFormat="1">
      <c r="A192" s="23"/>
      <c r="B192" s="23" t="s">
        <v>198</v>
      </c>
      <c r="C192" s="23" t="s">
        <v>216</v>
      </c>
      <c r="D192" s="24">
        <f t="shared" si="7"/>
        <v>0</v>
      </c>
      <c r="E192" s="24"/>
      <c r="H192" s="19" t="s">
        <v>202</v>
      </c>
    </row>
    <row r="193" spans="1:21" s="19" customFormat="1">
      <c r="A193" s="23"/>
      <c r="B193" s="23" t="s">
        <v>22</v>
      </c>
      <c r="C193" s="23" t="s">
        <v>211</v>
      </c>
      <c r="D193" s="24">
        <f t="shared" si="7"/>
        <v>22</v>
      </c>
      <c r="E193" s="24"/>
      <c r="H193" s="19" t="s">
        <v>202</v>
      </c>
      <c r="I193" s="19" t="s">
        <v>202</v>
      </c>
      <c r="J193" s="19" t="s">
        <v>202</v>
      </c>
      <c r="T193" s="19">
        <v>10</v>
      </c>
      <c r="U193" s="19">
        <v>12</v>
      </c>
    </row>
    <row r="194" spans="1:21" s="19" customFormat="1">
      <c r="A194" s="23"/>
      <c r="B194" s="23" t="s">
        <v>67</v>
      </c>
      <c r="C194" s="23" t="s">
        <v>68</v>
      </c>
      <c r="D194" s="24">
        <f t="shared" si="7"/>
        <v>0</v>
      </c>
      <c r="E194" s="24"/>
      <c r="H194" s="19" t="s">
        <v>202</v>
      </c>
    </row>
    <row r="195" spans="1:21">
      <c r="A195" s="8"/>
      <c r="B195" s="8" t="s">
        <v>110</v>
      </c>
      <c r="C195" s="8" t="s">
        <v>111</v>
      </c>
      <c r="D195" s="9">
        <f t="shared" si="7"/>
        <v>66</v>
      </c>
      <c r="E195" s="9"/>
      <c r="I195">
        <v>13</v>
      </c>
      <c r="J195">
        <v>13</v>
      </c>
      <c r="K195" t="s">
        <v>202</v>
      </c>
      <c r="L195" t="s">
        <v>202</v>
      </c>
      <c r="M195" t="s">
        <v>202</v>
      </c>
      <c r="N195" t="s">
        <v>202</v>
      </c>
      <c r="O195" t="s">
        <v>202</v>
      </c>
      <c r="P195">
        <v>7</v>
      </c>
      <c r="Q195">
        <v>10</v>
      </c>
      <c r="R195" s="21">
        <v>9</v>
      </c>
      <c r="T195" s="21" t="s">
        <v>208</v>
      </c>
      <c r="U195">
        <v>14</v>
      </c>
    </row>
    <row r="196" spans="1:21" s="19" customFormat="1">
      <c r="A196" s="23"/>
      <c r="B196" s="23" t="s">
        <v>198</v>
      </c>
      <c r="C196" s="23" t="s">
        <v>199</v>
      </c>
      <c r="D196" s="24">
        <f t="shared" si="7"/>
        <v>0</v>
      </c>
      <c r="E196" s="24"/>
      <c r="I196" s="19" t="s">
        <v>202</v>
      </c>
    </row>
    <row r="197" spans="1:21" s="19" customFormat="1">
      <c r="A197" s="23"/>
      <c r="B197" s="23" t="s">
        <v>116</v>
      </c>
      <c r="C197" s="23" t="s">
        <v>117</v>
      </c>
      <c r="D197" s="24">
        <f t="shared" si="7"/>
        <v>0</v>
      </c>
      <c r="E197" s="24"/>
      <c r="I197" s="19" t="s">
        <v>202</v>
      </c>
    </row>
    <row r="198" spans="1:21" s="19" customFormat="1">
      <c r="A198" s="23"/>
      <c r="B198" s="23" t="s">
        <v>170</v>
      </c>
      <c r="C198" s="23" t="s">
        <v>171</v>
      </c>
      <c r="D198" s="24">
        <f t="shared" si="7"/>
        <v>0</v>
      </c>
      <c r="E198" s="24"/>
      <c r="J198" s="19" t="s">
        <v>202</v>
      </c>
    </row>
    <row r="199" spans="1:21" s="19" customFormat="1">
      <c r="A199" s="23"/>
      <c r="B199" s="23" t="s">
        <v>275</v>
      </c>
      <c r="C199" s="23" t="s">
        <v>298</v>
      </c>
      <c r="D199" s="24">
        <f t="shared" si="7"/>
        <v>9</v>
      </c>
      <c r="E199" s="24"/>
      <c r="M199" s="19">
        <v>9</v>
      </c>
    </row>
    <row r="200" spans="1:21" s="19" customFormat="1">
      <c r="A200" s="23"/>
      <c r="B200" s="23" t="s">
        <v>22</v>
      </c>
      <c r="C200" s="23" t="s">
        <v>277</v>
      </c>
      <c r="D200" s="24">
        <f t="shared" si="7"/>
        <v>6</v>
      </c>
      <c r="E200" s="24"/>
      <c r="M200" s="19" t="s">
        <v>202</v>
      </c>
      <c r="N200" s="19">
        <v>6</v>
      </c>
    </row>
    <row r="201" spans="1:21" s="19" customFormat="1">
      <c r="A201" s="23"/>
      <c r="B201" s="23" t="s">
        <v>170</v>
      </c>
      <c r="C201" s="23" t="s">
        <v>190</v>
      </c>
      <c r="D201" s="24">
        <f t="shared" si="7"/>
        <v>0</v>
      </c>
      <c r="E201" s="24"/>
      <c r="M201" s="19" t="s">
        <v>202</v>
      </c>
    </row>
    <row r="202" spans="1:21" s="19" customFormat="1">
      <c r="A202" s="23"/>
      <c r="B202" s="23" t="s">
        <v>22</v>
      </c>
      <c r="C202" s="23" t="s">
        <v>23</v>
      </c>
      <c r="D202" s="24">
        <f t="shared" si="7"/>
        <v>8</v>
      </c>
      <c r="E202" s="24"/>
      <c r="O202" s="19" t="s">
        <v>202</v>
      </c>
      <c r="P202" s="19">
        <v>8</v>
      </c>
      <c r="Q202" s="19" t="s">
        <v>208</v>
      </c>
      <c r="R202" s="19" t="s">
        <v>208</v>
      </c>
    </row>
    <row r="203" spans="1:21">
      <c r="A203" s="8"/>
      <c r="B203" s="8"/>
      <c r="C203" s="8"/>
      <c r="D203" s="9"/>
      <c r="E203" s="9"/>
    </row>
    <row r="204" spans="1:21">
      <c r="A204" s="2"/>
      <c r="B204" s="11" t="s">
        <v>148</v>
      </c>
      <c r="C204" s="3"/>
      <c r="D204" s="3"/>
      <c r="E204" s="3"/>
      <c r="F204" t="s">
        <v>164</v>
      </c>
      <c r="G204">
        <v>4</v>
      </c>
      <c r="H204">
        <v>4</v>
      </c>
      <c r="I204">
        <v>8</v>
      </c>
      <c r="J204">
        <v>7</v>
      </c>
      <c r="K204">
        <v>4</v>
      </c>
      <c r="L204">
        <v>4</v>
      </c>
      <c r="M204">
        <v>7</v>
      </c>
      <c r="N204">
        <v>3</v>
      </c>
      <c r="O204">
        <v>7</v>
      </c>
      <c r="P204">
        <v>8</v>
      </c>
      <c r="Q204">
        <v>6</v>
      </c>
      <c r="R204" s="21">
        <v>10</v>
      </c>
      <c r="S204" s="21">
        <v>8</v>
      </c>
      <c r="T204" s="21">
        <v>9</v>
      </c>
      <c r="U204">
        <v>9</v>
      </c>
    </row>
    <row r="205" spans="1:21">
      <c r="A205" s="2"/>
      <c r="B205" s="5" t="s">
        <v>4</v>
      </c>
      <c r="C205" s="5" t="s">
        <v>5</v>
      </c>
      <c r="D205" s="3" t="s">
        <v>6</v>
      </c>
      <c r="E205" s="3"/>
    </row>
    <row r="206" spans="1:21" s="19" customFormat="1">
      <c r="A206" s="22">
        <v>1</v>
      </c>
      <c r="B206" s="23" t="s">
        <v>221</v>
      </c>
      <c r="C206" s="23" t="s">
        <v>113</v>
      </c>
      <c r="D206" s="24">
        <f>SUM(G206:U206)</f>
        <v>0</v>
      </c>
      <c r="E206" s="24"/>
    </row>
    <row r="207" spans="1:21" s="19" customFormat="1">
      <c r="A207" s="22">
        <v>2</v>
      </c>
      <c r="B207" s="23" t="s">
        <v>121</v>
      </c>
      <c r="C207" s="23" t="s">
        <v>122</v>
      </c>
      <c r="D207" s="24">
        <f t="shared" ref="D207:D225" si="8">SUM(G207:U207)</f>
        <v>23</v>
      </c>
      <c r="E207" s="24"/>
      <c r="G207" s="19">
        <v>3</v>
      </c>
      <c r="J207" s="19">
        <v>7</v>
      </c>
      <c r="M207" s="19">
        <v>7</v>
      </c>
      <c r="O207" s="19">
        <v>6</v>
      </c>
    </row>
    <row r="208" spans="1:21" s="19" customFormat="1">
      <c r="A208" s="22">
        <v>3</v>
      </c>
      <c r="B208" s="23" t="s">
        <v>279</v>
      </c>
      <c r="C208" s="23" t="s">
        <v>280</v>
      </c>
      <c r="D208" s="24">
        <f t="shared" si="8"/>
        <v>0</v>
      </c>
      <c r="E208" s="24"/>
    </row>
    <row r="209" spans="1:21" s="19" customFormat="1">
      <c r="A209" s="22">
        <v>4</v>
      </c>
      <c r="B209" s="23" t="s">
        <v>61</v>
      </c>
      <c r="C209" s="23" t="s">
        <v>76</v>
      </c>
      <c r="D209" s="24">
        <f t="shared" si="8"/>
        <v>0</v>
      </c>
      <c r="E209" s="24"/>
    </row>
    <row r="210" spans="1:21">
      <c r="A210" s="2">
        <v>5</v>
      </c>
      <c r="B210" s="8" t="s">
        <v>17</v>
      </c>
      <c r="C210" s="8" t="s">
        <v>308</v>
      </c>
      <c r="D210" s="9">
        <f t="shared" si="8"/>
        <v>43.5</v>
      </c>
      <c r="E210" s="9"/>
      <c r="G210">
        <v>1</v>
      </c>
      <c r="H210">
        <v>4</v>
      </c>
      <c r="I210">
        <v>5</v>
      </c>
      <c r="J210">
        <v>6</v>
      </c>
      <c r="K210">
        <v>2</v>
      </c>
      <c r="L210">
        <v>3</v>
      </c>
      <c r="M210">
        <v>0.5</v>
      </c>
      <c r="N210">
        <v>3</v>
      </c>
      <c r="O210">
        <v>5</v>
      </c>
      <c r="P210">
        <v>7</v>
      </c>
      <c r="R210" s="21" t="s">
        <v>208</v>
      </c>
      <c r="S210" s="21">
        <v>7</v>
      </c>
    </row>
    <row r="211" spans="1:21">
      <c r="A211" s="2">
        <v>6</v>
      </c>
      <c r="B211" s="8" t="s">
        <v>19</v>
      </c>
      <c r="C211" s="8" t="s">
        <v>20</v>
      </c>
      <c r="D211" s="9">
        <f t="shared" si="8"/>
        <v>7.5</v>
      </c>
      <c r="E211" s="9"/>
      <c r="M211">
        <v>2</v>
      </c>
      <c r="N211">
        <v>2</v>
      </c>
      <c r="O211">
        <v>2</v>
      </c>
      <c r="P211">
        <v>0.5</v>
      </c>
      <c r="Q211">
        <v>1</v>
      </c>
      <c r="T211" s="21" t="s">
        <v>208</v>
      </c>
      <c r="U211" t="s">
        <v>208</v>
      </c>
    </row>
    <row r="212" spans="1:21" s="19" customFormat="1">
      <c r="A212" s="22"/>
      <c r="B212" s="23" t="s">
        <v>282</v>
      </c>
      <c r="C212" s="23" t="s">
        <v>283</v>
      </c>
      <c r="D212" s="24">
        <f t="shared" si="8"/>
        <v>0</v>
      </c>
      <c r="E212" s="24"/>
    </row>
    <row r="213" spans="1:21" s="19" customFormat="1">
      <c r="A213" s="22"/>
      <c r="B213" s="23" t="s">
        <v>226</v>
      </c>
      <c r="C213" s="23" t="s">
        <v>227</v>
      </c>
      <c r="D213" s="24">
        <f t="shared" si="8"/>
        <v>0</v>
      </c>
      <c r="E213" s="24"/>
    </row>
    <row r="214" spans="1:21" s="19" customFormat="1">
      <c r="A214" s="22"/>
      <c r="B214" s="23" t="s">
        <v>28</v>
      </c>
      <c r="C214" s="23" t="s">
        <v>12</v>
      </c>
      <c r="D214" s="24">
        <f t="shared" si="8"/>
        <v>5</v>
      </c>
      <c r="E214" s="24"/>
      <c r="G214" s="19">
        <v>2</v>
      </c>
      <c r="H214" s="19">
        <v>1</v>
      </c>
      <c r="K214" s="19">
        <v>1</v>
      </c>
      <c r="L214" s="19">
        <v>1</v>
      </c>
    </row>
    <row r="215" spans="1:21" s="19" customFormat="1">
      <c r="A215" s="23"/>
      <c r="B215" s="23" t="s">
        <v>183</v>
      </c>
      <c r="C215" s="23" t="s">
        <v>309</v>
      </c>
      <c r="D215" s="24">
        <f t="shared" si="8"/>
        <v>3</v>
      </c>
      <c r="E215" s="24"/>
      <c r="H215" s="19">
        <v>3</v>
      </c>
    </row>
    <row r="216" spans="1:21" s="19" customFormat="1">
      <c r="A216" s="23"/>
      <c r="B216" s="23" t="s">
        <v>102</v>
      </c>
      <c r="C216" s="23" t="s">
        <v>310</v>
      </c>
      <c r="D216" s="24">
        <f t="shared" si="8"/>
        <v>27</v>
      </c>
      <c r="E216" s="24"/>
      <c r="G216" s="19">
        <v>4</v>
      </c>
      <c r="Q216" s="19">
        <v>6</v>
      </c>
      <c r="R216" s="19">
        <v>8</v>
      </c>
      <c r="S216" s="19">
        <v>0.5</v>
      </c>
      <c r="T216" s="19">
        <v>0.5</v>
      </c>
      <c r="U216" s="19">
        <v>8</v>
      </c>
    </row>
    <row r="217" spans="1:21" s="19" customFormat="1">
      <c r="A217" s="23"/>
      <c r="B217" s="23" t="s">
        <v>165</v>
      </c>
      <c r="C217" s="23"/>
      <c r="D217" s="24">
        <f t="shared" si="8"/>
        <v>78</v>
      </c>
      <c r="E217" s="24"/>
      <c r="H217" s="19">
        <v>2</v>
      </c>
      <c r="I217" s="19">
        <v>6</v>
      </c>
      <c r="J217" s="19">
        <f>4+0.5</f>
        <v>4.5</v>
      </c>
      <c r="P217" s="19">
        <v>3</v>
      </c>
      <c r="Q217" s="19">
        <f>5+4</f>
        <v>9</v>
      </c>
      <c r="R217" s="19">
        <f>9+6+0.5</f>
        <v>15.5</v>
      </c>
      <c r="S217" s="19">
        <f>6+3</f>
        <v>9</v>
      </c>
      <c r="T217" s="19">
        <f>8+6+4</f>
        <v>18</v>
      </c>
      <c r="U217" s="19">
        <f>7+4</f>
        <v>11</v>
      </c>
    </row>
    <row r="218" spans="1:21">
      <c r="A218" s="8"/>
      <c r="B218" s="8" t="s">
        <v>81</v>
      </c>
      <c r="C218" s="8" t="s">
        <v>82</v>
      </c>
      <c r="D218" s="9">
        <f t="shared" si="8"/>
        <v>70</v>
      </c>
      <c r="E218" s="9"/>
      <c r="I218">
        <v>8</v>
      </c>
      <c r="K218">
        <v>4</v>
      </c>
      <c r="L218">
        <v>4</v>
      </c>
      <c r="M218">
        <v>6</v>
      </c>
      <c r="O218">
        <v>7</v>
      </c>
      <c r="P218">
        <v>8</v>
      </c>
      <c r="R218" s="21">
        <v>7</v>
      </c>
      <c r="S218" s="21">
        <v>8</v>
      </c>
      <c r="T218" s="21">
        <v>9</v>
      </c>
      <c r="U218">
        <v>9</v>
      </c>
    </row>
    <row r="219" spans="1:21" s="19" customFormat="1">
      <c r="A219" s="23"/>
      <c r="B219" s="23" t="s">
        <v>102</v>
      </c>
      <c r="C219" s="23" t="s">
        <v>311</v>
      </c>
      <c r="D219" s="24">
        <f t="shared" si="8"/>
        <v>9</v>
      </c>
      <c r="E219" s="24"/>
      <c r="I219" s="19">
        <v>7</v>
      </c>
      <c r="J219" s="19">
        <v>2</v>
      </c>
    </row>
    <row r="220" spans="1:21">
      <c r="A220" s="8"/>
      <c r="B220" s="8" t="s">
        <v>9</v>
      </c>
      <c r="C220" s="8" t="s">
        <v>10</v>
      </c>
      <c r="D220" s="9">
        <f t="shared" si="8"/>
        <v>23</v>
      </c>
      <c r="E220" s="9"/>
      <c r="I220">
        <v>4</v>
      </c>
      <c r="J220">
        <v>3</v>
      </c>
      <c r="M220">
        <v>4</v>
      </c>
      <c r="O220">
        <v>3</v>
      </c>
      <c r="P220">
        <v>4</v>
      </c>
      <c r="R220" s="21" t="s">
        <v>208</v>
      </c>
      <c r="S220" s="21">
        <v>5</v>
      </c>
    </row>
    <row r="221" spans="1:21" s="19" customFormat="1">
      <c r="A221" s="23"/>
      <c r="B221" s="23" t="s">
        <v>285</v>
      </c>
      <c r="C221" s="23" t="s">
        <v>234</v>
      </c>
      <c r="D221" s="24">
        <f t="shared" si="8"/>
        <v>3</v>
      </c>
      <c r="E221" s="24"/>
      <c r="I221" s="19">
        <v>3</v>
      </c>
    </row>
    <row r="222" spans="1:21">
      <c r="A222" s="8"/>
      <c r="B222" s="8" t="s">
        <v>94</v>
      </c>
      <c r="C222" s="8" t="s">
        <v>95</v>
      </c>
      <c r="D222" s="9">
        <f t="shared" si="8"/>
        <v>24.5</v>
      </c>
      <c r="E222" s="9"/>
      <c r="I222">
        <v>0.5</v>
      </c>
      <c r="J222">
        <v>5</v>
      </c>
      <c r="K222">
        <v>3</v>
      </c>
      <c r="L222">
        <v>2</v>
      </c>
      <c r="Q222">
        <v>2</v>
      </c>
      <c r="S222" s="21" t="s">
        <v>208</v>
      </c>
      <c r="T222" s="21">
        <v>7</v>
      </c>
      <c r="U222">
        <v>5</v>
      </c>
    </row>
    <row r="223" spans="1:21" s="19" customFormat="1">
      <c r="A223" s="23"/>
      <c r="B223" s="23" t="s">
        <v>87</v>
      </c>
      <c r="C223" s="23" t="s">
        <v>312</v>
      </c>
      <c r="D223" s="24">
        <f t="shared" si="8"/>
        <v>5</v>
      </c>
      <c r="E223" s="24"/>
      <c r="M223" s="19">
        <v>5</v>
      </c>
    </row>
    <row r="224" spans="1:21">
      <c r="A224" s="8"/>
      <c r="B224" s="8" t="s">
        <v>28</v>
      </c>
      <c r="C224" s="8" t="s">
        <v>123</v>
      </c>
      <c r="D224" s="9">
        <f t="shared" si="8"/>
        <v>36</v>
      </c>
      <c r="E224" s="9"/>
      <c r="M224">
        <v>3</v>
      </c>
      <c r="N224">
        <v>1</v>
      </c>
      <c r="O224">
        <v>4</v>
      </c>
      <c r="P224">
        <v>5</v>
      </c>
      <c r="Q224">
        <v>3</v>
      </c>
      <c r="R224" s="21">
        <v>5</v>
      </c>
      <c r="S224" s="21">
        <v>4</v>
      </c>
      <c r="T224" s="21">
        <v>5</v>
      </c>
      <c r="U224">
        <v>6</v>
      </c>
    </row>
    <row r="225" spans="1:21" s="19" customFormat="1">
      <c r="A225" s="23"/>
      <c r="B225" s="23" t="s">
        <v>94</v>
      </c>
      <c r="C225" s="23" t="s">
        <v>175</v>
      </c>
      <c r="D225" s="24">
        <f t="shared" si="8"/>
        <v>6</v>
      </c>
      <c r="E225" s="24"/>
      <c r="P225" s="19">
        <v>6</v>
      </c>
    </row>
    <row r="226" spans="1:21">
      <c r="A226" s="8"/>
      <c r="B226" s="8"/>
      <c r="C226" s="8"/>
      <c r="D226" s="9"/>
      <c r="E226" s="9"/>
    </row>
    <row r="227" spans="1:21">
      <c r="A227" s="2"/>
      <c r="B227" s="11" t="s">
        <v>313</v>
      </c>
      <c r="C227" s="3"/>
      <c r="D227" s="3"/>
      <c r="E227" s="3"/>
      <c r="F227" t="s">
        <v>164</v>
      </c>
      <c r="G227">
        <v>0</v>
      </c>
      <c r="H227">
        <v>2</v>
      </c>
      <c r="I227">
        <v>7</v>
      </c>
      <c r="J227">
        <v>7</v>
      </c>
      <c r="M227">
        <v>2</v>
      </c>
      <c r="N227">
        <v>2</v>
      </c>
      <c r="O227">
        <v>3</v>
      </c>
      <c r="P227">
        <v>0</v>
      </c>
      <c r="Q227">
        <v>2</v>
      </c>
      <c r="R227" s="21">
        <v>4</v>
      </c>
      <c r="S227" s="21">
        <v>3</v>
      </c>
      <c r="T227" s="21">
        <v>2</v>
      </c>
      <c r="U227">
        <v>2</v>
      </c>
    </row>
    <row r="228" spans="1:21">
      <c r="A228" s="2"/>
      <c r="B228" s="5" t="s">
        <v>4</v>
      </c>
      <c r="C228" s="5" t="s">
        <v>5</v>
      </c>
      <c r="D228" s="3" t="s">
        <v>6</v>
      </c>
      <c r="E228" s="3"/>
    </row>
    <row r="229" spans="1:21" s="19" customFormat="1">
      <c r="A229" s="22">
        <v>1</v>
      </c>
      <c r="B229" s="23" t="s">
        <v>289</v>
      </c>
      <c r="C229" s="23" t="s">
        <v>269</v>
      </c>
      <c r="D229" s="24">
        <f>SUM(G229:U229)</f>
        <v>0</v>
      </c>
      <c r="E229" s="24"/>
    </row>
    <row r="230" spans="1:21" s="19" customFormat="1">
      <c r="A230" s="22">
        <v>2</v>
      </c>
      <c r="B230" s="23" t="s">
        <v>179</v>
      </c>
      <c r="C230" s="23" t="s">
        <v>223</v>
      </c>
      <c r="D230" s="24">
        <f t="shared" ref="D230:D243" si="9">SUM(G230:U230)</f>
        <v>5</v>
      </c>
      <c r="E230" s="24"/>
      <c r="H230" s="19">
        <v>2</v>
      </c>
      <c r="J230" s="19">
        <v>3</v>
      </c>
    </row>
    <row r="231" spans="1:21" s="19" customFormat="1">
      <c r="A231" s="22">
        <v>3</v>
      </c>
      <c r="B231" s="23" t="s">
        <v>128</v>
      </c>
      <c r="C231" s="23" t="s">
        <v>129</v>
      </c>
      <c r="D231" s="24">
        <f t="shared" si="9"/>
        <v>10</v>
      </c>
      <c r="E231" s="24"/>
      <c r="I231" s="19">
        <v>5</v>
      </c>
      <c r="O231" s="19">
        <v>3</v>
      </c>
      <c r="S231" s="19">
        <v>2</v>
      </c>
    </row>
    <row r="232" spans="1:21" s="19" customFormat="1">
      <c r="A232" s="22">
        <v>4</v>
      </c>
      <c r="B232" s="23" t="s">
        <v>181</v>
      </c>
      <c r="C232" s="23" t="s">
        <v>182</v>
      </c>
      <c r="D232" s="24">
        <f t="shared" si="9"/>
        <v>12</v>
      </c>
      <c r="E232" s="24"/>
      <c r="I232" s="19">
        <v>3</v>
      </c>
      <c r="J232" s="19">
        <v>6</v>
      </c>
      <c r="M232" s="19">
        <v>1</v>
      </c>
      <c r="Q232" s="19">
        <v>2</v>
      </c>
    </row>
    <row r="233" spans="1:21" s="19" customFormat="1">
      <c r="A233" s="22">
        <v>5</v>
      </c>
      <c r="B233" s="23" t="s">
        <v>246</v>
      </c>
      <c r="C233" s="23" t="s">
        <v>247</v>
      </c>
      <c r="D233" s="24">
        <f t="shared" si="9"/>
        <v>0</v>
      </c>
      <c r="E233" s="24"/>
    </row>
    <row r="234" spans="1:21" s="19" customFormat="1">
      <c r="A234" s="22">
        <v>6</v>
      </c>
      <c r="B234" s="23" t="s">
        <v>296</v>
      </c>
      <c r="C234" s="23" t="s">
        <v>297</v>
      </c>
      <c r="D234" s="24">
        <f t="shared" si="9"/>
        <v>6</v>
      </c>
      <c r="E234" s="24"/>
      <c r="I234" s="19">
        <v>6</v>
      </c>
    </row>
    <row r="235" spans="1:21" s="19" customFormat="1">
      <c r="A235" s="22"/>
      <c r="B235" s="23" t="s">
        <v>290</v>
      </c>
      <c r="C235" s="23" t="s">
        <v>291</v>
      </c>
      <c r="D235" s="24">
        <f t="shared" si="9"/>
        <v>0</v>
      </c>
      <c r="E235" s="24"/>
    </row>
    <row r="236" spans="1:21" s="19" customFormat="1">
      <c r="A236" s="22"/>
      <c r="B236" s="23" t="s">
        <v>224</v>
      </c>
      <c r="C236" s="23" t="s">
        <v>225</v>
      </c>
      <c r="D236" s="24">
        <f t="shared" si="9"/>
        <v>0</v>
      </c>
      <c r="E236" s="24"/>
    </row>
    <row r="237" spans="1:21" s="19" customFormat="1">
      <c r="A237" s="22"/>
      <c r="B237" s="23" t="s">
        <v>292</v>
      </c>
      <c r="C237" s="23" t="s">
        <v>293</v>
      </c>
      <c r="D237" s="24">
        <f t="shared" si="9"/>
        <v>0</v>
      </c>
      <c r="E237" s="24"/>
    </row>
    <row r="238" spans="1:21" s="19" customFormat="1">
      <c r="A238" s="22"/>
      <c r="B238" s="23" t="s">
        <v>248</v>
      </c>
      <c r="C238" s="23" t="s">
        <v>314</v>
      </c>
      <c r="D238" s="24">
        <f t="shared" si="9"/>
        <v>0</v>
      </c>
      <c r="E238" s="24"/>
    </row>
    <row r="239" spans="1:21" s="19" customFormat="1">
      <c r="B239" s="23" t="s">
        <v>315</v>
      </c>
      <c r="C239" s="23" t="s">
        <v>16</v>
      </c>
      <c r="D239" s="24">
        <f t="shared" si="9"/>
        <v>14</v>
      </c>
      <c r="H239" s="19">
        <v>1</v>
      </c>
      <c r="I239" s="19">
        <v>7</v>
      </c>
      <c r="J239" s="19">
        <v>5</v>
      </c>
      <c r="N239" s="19">
        <v>1</v>
      </c>
    </row>
    <row r="240" spans="1:21" s="19" customFormat="1">
      <c r="B240" s="23" t="s">
        <v>316</v>
      </c>
      <c r="C240" s="23" t="s">
        <v>60</v>
      </c>
      <c r="D240" s="24">
        <f t="shared" si="9"/>
        <v>4</v>
      </c>
      <c r="I240" s="19">
        <v>4</v>
      </c>
    </row>
    <row r="241" spans="2:21" s="19" customFormat="1">
      <c r="B241" s="23" t="s">
        <v>317</v>
      </c>
      <c r="C241" s="23" t="s">
        <v>318</v>
      </c>
      <c r="D241" s="24">
        <f t="shared" si="9"/>
        <v>16</v>
      </c>
      <c r="I241" s="19">
        <v>2</v>
      </c>
      <c r="J241" s="19">
        <v>7</v>
      </c>
      <c r="R241" s="19">
        <v>4</v>
      </c>
      <c r="S241" s="19">
        <v>3</v>
      </c>
    </row>
    <row r="242" spans="2:21">
      <c r="B242" s="8" t="s">
        <v>126</v>
      </c>
      <c r="C242" s="8" t="s">
        <v>127</v>
      </c>
      <c r="D242" s="9">
        <f t="shared" si="9"/>
        <v>16.5</v>
      </c>
      <c r="I242">
        <v>0.5</v>
      </c>
      <c r="J242">
        <v>4</v>
      </c>
      <c r="M242">
        <v>2</v>
      </c>
      <c r="N242">
        <v>2</v>
      </c>
      <c r="O242">
        <v>1</v>
      </c>
      <c r="Q242">
        <v>1</v>
      </c>
      <c r="R242" s="21">
        <v>3</v>
      </c>
      <c r="S242" s="21">
        <v>1</v>
      </c>
      <c r="T242" s="21">
        <v>1</v>
      </c>
      <c r="U242">
        <v>1</v>
      </c>
    </row>
    <row r="243" spans="2:21" s="19" customFormat="1">
      <c r="B243" s="23" t="s">
        <v>165</v>
      </c>
      <c r="D243" s="24">
        <f t="shared" si="9"/>
        <v>4.5</v>
      </c>
      <c r="J243" s="19">
        <f>2+0.5</f>
        <v>2.5</v>
      </c>
      <c r="O243" s="19">
        <v>2</v>
      </c>
    </row>
  </sheetData>
  <phoneticPr fontId="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7"/>
  <sheetViews>
    <sheetView topLeftCell="A331" workbookViewId="0">
      <pane xSplit="6" topLeftCell="G1" activePane="topRight" state="frozen"/>
      <selection activeCell="A2" sqref="A2"/>
      <selection pane="topRight" activeCell="B355" sqref="B355:D355"/>
    </sheetView>
  </sheetViews>
  <sheetFormatPr defaultRowHeight="12.75"/>
  <cols>
    <col min="1" max="1" width="2.140625" style="16" customWidth="1"/>
    <col min="2" max="2" width="23.7109375" style="16" customWidth="1"/>
    <col min="3" max="3" width="25.28515625" style="16" customWidth="1"/>
    <col min="4" max="4" width="9.140625" style="16"/>
    <col min="5" max="5" width="4.140625" style="16" customWidth="1"/>
    <col min="6" max="6" width="9" style="16" customWidth="1"/>
    <col min="7" max="17" width="9.140625" style="16"/>
    <col min="18" max="20" width="9.140625" style="20"/>
    <col min="21" max="16384" width="9.140625" style="16"/>
  </cols>
  <sheetData>
    <row r="1" spans="1:21" ht="20.25">
      <c r="A1" s="8"/>
      <c r="B1" s="8"/>
      <c r="C1" s="1" t="s">
        <v>0</v>
      </c>
      <c r="D1" s="9"/>
      <c r="E1" s="9"/>
      <c r="F1" s="8"/>
      <c r="G1" s="8"/>
      <c r="H1" s="9"/>
      <c r="I1" s="8"/>
      <c r="J1" s="8"/>
      <c r="K1" s="8"/>
      <c r="L1" s="8"/>
      <c r="M1" s="8"/>
      <c r="N1" s="8"/>
      <c r="O1" s="8"/>
      <c r="P1" s="8"/>
      <c r="Q1" s="8"/>
      <c r="R1" s="10"/>
      <c r="S1" s="10"/>
      <c r="T1" s="10"/>
      <c r="U1" s="8"/>
    </row>
    <row r="2" spans="1:21">
      <c r="A2" s="8"/>
      <c r="B2" s="8"/>
      <c r="C2" s="8"/>
      <c r="D2" s="3" t="s">
        <v>159</v>
      </c>
      <c r="E2" s="3"/>
      <c r="F2" s="8"/>
      <c r="G2" s="8"/>
      <c r="H2" s="9"/>
      <c r="I2" s="8"/>
      <c r="J2" s="8"/>
      <c r="K2" s="8"/>
      <c r="L2" s="8"/>
      <c r="M2" s="8"/>
      <c r="N2" s="8"/>
      <c r="O2" s="8"/>
      <c r="P2" s="8"/>
      <c r="Q2" s="8"/>
      <c r="R2" s="10"/>
      <c r="S2" s="10"/>
      <c r="T2" s="10"/>
      <c r="U2" s="8"/>
    </row>
    <row r="3" spans="1:21">
      <c r="A3" s="8"/>
      <c r="B3" s="8"/>
      <c r="C3" s="8"/>
      <c r="D3" s="3"/>
      <c r="E3" s="3"/>
      <c r="F3" s="8"/>
      <c r="G3" s="8"/>
      <c r="H3" s="9"/>
      <c r="I3" s="8"/>
      <c r="J3" s="8"/>
      <c r="K3" s="8" t="s">
        <v>319</v>
      </c>
      <c r="L3" s="8" t="s">
        <v>161</v>
      </c>
      <c r="M3" s="8"/>
      <c r="N3" s="8"/>
      <c r="O3" s="8"/>
      <c r="P3" s="8"/>
      <c r="Q3" s="8"/>
      <c r="R3" s="10"/>
      <c r="S3" s="10"/>
      <c r="T3" s="10" t="s">
        <v>162</v>
      </c>
      <c r="U3" s="8" t="s">
        <v>163</v>
      </c>
    </row>
    <row r="4" spans="1:21">
      <c r="A4" s="8"/>
      <c r="B4" s="8"/>
      <c r="C4" s="8"/>
      <c r="D4" s="3"/>
      <c r="E4" s="3"/>
      <c r="F4" s="8"/>
      <c r="G4" s="33">
        <v>40306</v>
      </c>
      <c r="H4" s="34">
        <v>40307</v>
      </c>
      <c r="I4" s="33">
        <v>40327</v>
      </c>
      <c r="J4" s="33">
        <v>40328</v>
      </c>
      <c r="K4" s="33">
        <v>40335</v>
      </c>
      <c r="L4" s="33">
        <v>40335</v>
      </c>
      <c r="M4" s="33">
        <v>40355</v>
      </c>
      <c r="N4" s="33">
        <v>40356</v>
      </c>
      <c r="O4" s="33">
        <v>40376</v>
      </c>
      <c r="P4" s="33">
        <v>40377</v>
      </c>
      <c r="Q4" s="33">
        <v>40405</v>
      </c>
      <c r="R4" s="35">
        <v>40411</v>
      </c>
      <c r="S4" s="35">
        <v>40412</v>
      </c>
      <c r="T4" s="35">
        <v>40419</v>
      </c>
      <c r="U4" s="33">
        <v>40419</v>
      </c>
    </row>
    <row r="5" spans="1:21">
      <c r="A5" s="8"/>
      <c r="B5" s="8"/>
      <c r="C5" s="8"/>
      <c r="D5" s="9"/>
      <c r="E5" s="9"/>
      <c r="F5" s="8"/>
      <c r="G5" s="8"/>
      <c r="H5" s="9"/>
      <c r="I5" s="8"/>
      <c r="J5" s="8"/>
      <c r="K5" s="8"/>
      <c r="L5" s="8"/>
      <c r="M5" s="8"/>
      <c r="N5" s="8"/>
      <c r="O5" s="8"/>
      <c r="P5" s="8"/>
      <c r="Q5" s="8"/>
      <c r="R5" s="10"/>
      <c r="S5" s="10"/>
      <c r="T5" s="10"/>
      <c r="U5" s="8"/>
    </row>
    <row r="6" spans="1:21">
      <c r="A6" s="2"/>
      <c r="B6" s="3" t="s">
        <v>2</v>
      </c>
      <c r="C6" s="3"/>
      <c r="D6" s="3"/>
      <c r="E6" s="3"/>
      <c r="F6" s="8" t="s">
        <v>164</v>
      </c>
      <c r="G6" s="8">
        <v>2</v>
      </c>
      <c r="H6" s="9">
        <v>4</v>
      </c>
      <c r="I6" s="8">
        <v>7</v>
      </c>
      <c r="J6" s="8">
        <v>4</v>
      </c>
      <c r="K6" s="8">
        <v>5</v>
      </c>
      <c r="L6" s="8">
        <v>5</v>
      </c>
      <c r="M6" s="8">
        <v>5</v>
      </c>
      <c r="N6" s="8">
        <v>5</v>
      </c>
      <c r="O6" s="8">
        <v>4</v>
      </c>
      <c r="P6" s="8">
        <v>6</v>
      </c>
      <c r="Q6" s="8">
        <v>6</v>
      </c>
      <c r="R6" s="10">
        <v>5</v>
      </c>
      <c r="S6" s="10">
        <v>3</v>
      </c>
      <c r="T6" s="10">
        <v>8</v>
      </c>
      <c r="U6" s="8">
        <v>8</v>
      </c>
    </row>
    <row r="7" spans="1:21">
      <c r="A7" s="4"/>
      <c r="B7" s="5" t="s">
        <v>4</v>
      </c>
      <c r="C7" s="5" t="s">
        <v>5</v>
      </c>
      <c r="D7" s="3" t="s">
        <v>6</v>
      </c>
      <c r="E7" s="3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10"/>
      <c r="S7" s="10"/>
      <c r="T7" s="10"/>
      <c r="U7" s="8"/>
    </row>
    <row r="8" spans="1:21">
      <c r="A8" s="2">
        <v>1</v>
      </c>
      <c r="B8" s="2" t="s">
        <v>15</v>
      </c>
      <c r="C8" s="2" t="s">
        <v>16</v>
      </c>
      <c r="D8" s="6">
        <f>SUM(G8:U8)</f>
        <v>30</v>
      </c>
      <c r="E8" s="6"/>
      <c r="F8" s="8"/>
      <c r="G8" s="8">
        <v>2</v>
      </c>
      <c r="H8" s="8">
        <v>3</v>
      </c>
      <c r="I8" s="8">
        <v>7</v>
      </c>
      <c r="J8" s="8">
        <v>4</v>
      </c>
      <c r="K8" s="8">
        <v>4</v>
      </c>
      <c r="L8" s="8">
        <v>5</v>
      </c>
      <c r="M8" s="8"/>
      <c r="N8" s="8">
        <v>5</v>
      </c>
      <c r="O8" s="8"/>
      <c r="P8" s="8"/>
      <c r="Q8" s="8"/>
      <c r="R8" s="10"/>
      <c r="S8" s="10"/>
      <c r="T8" s="10"/>
      <c r="U8" s="8"/>
    </row>
    <row r="9" spans="1:21">
      <c r="A9" s="2">
        <v>2</v>
      </c>
      <c r="B9" s="2" t="s">
        <v>320</v>
      </c>
      <c r="C9" s="2" t="s">
        <v>12</v>
      </c>
      <c r="D9" s="6">
        <f t="shared" ref="D9:D20" si="0">SUM(G9:U9)</f>
        <v>45</v>
      </c>
      <c r="E9" s="6"/>
      <c r="F9" s="8"/>
      <c r="G9" s="8">
        <v>1</v>
      </c>
      <c r="H9" s="8">
        <v>1</v>
      </c>
      <c r="I9" s="8">
        <v>5</v>
      </c>
      <c r="J9" s="8">
        <v>3</v>
      </c>
      <c r="K9" s="8">
        <v>3</v>
      </c>
      <c r="L9" s="8">
        <v>2</v>
      </c>
      <c r="M9" s="8">
        <v>3</v>
      </c>
      <c r="N9" s="8">
        <v>3</v>
      </c>
      <c r="O9" s="8"/>
      <c r="P9" s="8">
        <v>3</v>
      </c>
      <c r="Q9" s="8">
        <v>5</v>
      </c>
      <c r="R9" s="10">
        <v>5</v>
      </c>
      <c r="S9" s="10">
        <v>2</v>
      </c>
      <c r="T9" s="10">
        <v>5</v>
      </c>
      <c r="U9" s="8">
        <v>4</v>
      </c>
    </row>
    <row r="10" spans="1:21">
      <c r="A10" s="2">
        <v>3</v>
      </c>
      <c r="B10" s="2" t="s">
        <v>7</v>
      </c>
      <c r="C10" s="2" t="s">
        <v>8</v>
      </c>
      <c r="D10" s="6">
        <f t="shared" si="0"/>
        <v>58</v>
      </c>
      <c r="E10" s="6"/>
      <c r="F10" s="8"/>
      <c r="G10" s="8"/>
      <c r="H10" s="8">
        <v>4</v>
      </c>
      <c r="I10" s="8">
        <v>6</v>
      </c>
      <c r="J10" s="8">
        <v>2</v>
      </c>
      <c r="K10" s="8">
        <v>5</v>
      </c>
      <c r="L10" s="8">
        <v>4</v>
      </c>
      <c r="M10" s="8">
        <v>5</v>
      </c>
      <c r="N10" s="8"/>
      <c r="O10" s="8">
        <v>4</v>
      </c>
      <c r="P10" s="8">
        <v>4</v>
      </c>
      <c r="Q10" s="8">
        <v>6</v>
      </c>
      <c r="R10" s="10">
        <v>2</v>
      </c>
      <c r="S10" s="10">
        <v>3</v>
      </c>
      <c r="T10" s="10">
        <v>6</v>
      </c>
      <c r="U10" s="8">
        <v>7</v>
      </c>
    </row>
    <row r="11" spans="1:21" s="17" customFormat="1">
      <c r="A11" s="22">
        <v>4</v>
      </c>
      <c r="B11" s="22" t="s">
        <v>183</v>
      </c>
      <c r="C11" s="22" t="s">
        <v>184</v>
      </c>
      <c r="D11" s="28">
        <f t="shared" si="0"/>
        <v>2</v>
      </c>
      <c r="E11" s="28"/>
      <c r="F11" s="23"/>
      <c r="G11" s="23"/>
      <c r="H11" s="23">
        <v>2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</row>
    <row r="12" spans="1:21" s="17" customFormat="1">
      <c r="A12" s="22">
        <v>5</v>
      </c>
      <c r="B12" s="22" t="s">
        <v>321</v>
      </c>
      <c r="C12" s="22" t="s">
        <v>322</v>
      </c>
      <c r="D12" s="28">
        <f t="shared" si="0"/>
        <v>4</v>
      </c>
      <c r="E12" s="28"/>
      <c r="F12" s="23"/>
      <c r="G12" s="23"/>
      <c r="H12" s="23"/>
      <c r="I12" s="23">
        <v>4</v>
      </c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</row>
    <row r="13" spans="1:21" s="17" customFormat="1">
      <c r="A13" s="22">
        <v>6</v>
      </c>
      <c r="B13" s="22" t="s">
        <v>165</v>
      </c>
      <c r="C13" s="22"/>
      <c r="D13" s="28">
        <f t="shared" si="0"/>
        <v>43</v>
      </c>
      <c r="E13" s="28"/>
      <c r="F13" s="23"/>
      <c r="G13" s="23"/>
      <c r="H13" s="23"/>
      <c r="I13" s="23">
        <v>3</v>
      </c>
      <c r="J13" s="23"/>
      <c r="K13" s="23"/>
      <c r="L13" s="23"/>
      <c r="M13" s="23"/>
      <c r="N13" s="23"/>
      <c r="O13" s="23"/>
      <c r="P13" s="23">
        <v>2</v>
      </c>
      <c r="Q13" s="23">
        <v>2</v>
      </c>
      <c r="R13" s="23">
        <v>4</v>
      </c>
      <c r="S13" s="23"/>
      <c r="T13" s="23">
        <f>8+7+4</f>
        <v>19</v>
      </c>
      <c r="U13" s="23">
        <f>8+5</f>
        <v>13</v>
      </c>
    </row>
    <row r="14" spans="1:21" s="17" customFormat="1">
      <c r="A14" s="22"/>
      <c r="B14" s="22" t="s">
        <v>166</v>
      </c>
      <c r="C14" s="22" t="s">
        <v>167</v>
      </c>
      <c r="D14" s="28">
        <f t="shared" si="0"/>
        <v>7</v>
      </c>
      <c r="E14" s="28"/>
      <c r="F14" s="23"/>
      <c r="G14" s="23"/>
      <c r="H14" s="23"/>
      <c r="I14" s="23">
        <v>2</v>
      </c>
      <c r="J14" s="23"/>
      <c r="K14" s="23">
        <v>2</v>
      </c>
      <c r="L14" s="23">
        <v>3</v>
      </c>
      <c r="M14" s="23"/>
      <c r="N14" s="23"/>
      <c r="O14" s="23"/>
      <c r="P14" s="23"/>
      <c r="Q14" s="23"/>
      <c r="R14" s="23"/>
      <c r="S14" s="23"/>
      <c r="T14" s="23"/>
      <c r="U14" s="23"/>
    </row>
    <row r="15" spans="1:21" s="17" customFormat="1">
      <c r="A15" s="22"/>
      <c r="B15" s="23" t="s">
        <v>170</v>
      </c>
      <c r="C15" s="23" t="s">
        <v>171</v>
      </c>
      <c r="D15" s="28">
        <f t="shared" si="0"/>
        <v>0.5</v>
      </c>
      <c r="E15" s="28"/>
      <c r="F15" s="23"/>
      <c r="G15" s="23"/>
      <c r="H15" s="23"/>
      <c r="I15" s="23">
        <v>0.5</v>
      </c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</row>
    <row r="16" spans="1:21">
      <c r="A16" s="8"/>
      <c r="B16" s="8" t="s">
        <v>26</v>
      </c>
      <c r="C16" s="8" t="s">
        <v>27</v>
      </c>
      <c r="D16" s="6">
        <f t="shared" si="0"/>
        <v>8</v>
      </c>
      <c r="E16" s="6"/>
      <c r="F16" s="8"/>
      <c r="G16" s="8"/>
      <c r="H16" s="8"/>
      <c r="I16" s="8"/>
      <c r="J16" s="8">
        <v>1</v>
      </c>
      <c r="K16" s="8">
        <v>1</v>
      </c>
      <c r="L16" s="8">
        <v>1</v>
      </c>
      <c r="M16" s="8">
        <v>1</v>
      </c>
      <c r="N16" s="8">
        <v>1</v>
      </c>
      <c r="O16" s="8"/>
      <c r="P16" s="8">
        <v>1</v>
      </c>
      <c r="Q16" s="8">
        <v>1</v>
      </c>
      <c r="R16" s="10">
        <v>1</v>
      </c>
      <c r="S16" s="10"/>
      <c r="T16" s="10"/>
      <c r="U16" s="8"/>
    </row>
    <row r="17" spans="1:21" s="17" customFormat="1">
      <c r="A17" s="23"/>
      <c r="B17" s="23" t="s">
        <v>22</v>
      </c>
      <c r="C17" s="23" t="s">
        <v>218</v>
      </c>
      <c r="D17" s="28">
        <f t="shared" si="0"/>
        <v>6</v>
      </c>
      <c r="E17" s="28"/>
      <c r="F17" s="23"/>
      <c r="G17" s="23"/>
      <c r="H17" s="23"/>
      <c r="I17" s="23"/>
      <c r="J17" s="23"/>
      <c r="K17" s="23"/>
      <c r="L17" s="23"/>
      <c r="M17" s="23">
        <v>4</v>
      </c>
      <c r="N17" s="23">
        <v>2</v>
      </c>
      <c r="O17" s="23"/>
      <c r="P17" s="23"/>
      <c r="Q17" s="23"/>
      <c r="R17" s="23"/>
      <c r="S17" s="23"/>
      <c r="T17" s="23"/>
      <c r="U17" s="23"/>
    </row>
    <row r="18" spans="1:21">
      <c r="A18" s="8"/>
      <c r="B18" s="8" t="s">
        <v>19</v>
      </c>
      <c r="C18" s="8" t="s">
        <v>20</v>
      </c>
      <c r="D18" s="6">
        <f t="shared" si="0"/>
        <v>25.5</v>
      </c>
      <c r="E18" s="6"/>
      <c r="F18" s="8"/>
      <c r="G18" s="8"/>
      <c r="H18" s="8"/>
      <c r="I18" s="8"/>
      <c r="J18" s="8"/>
      <c r="K18" s="8"/>
      <c r="L18" s="8"/>
      <c r="M18" s="8">
        <v>2</v>
      </c>
      <c r="N18" s="8">
        <v>4</v>
      </c>
      <c r="O18" s="8">
        <v>3</v>
      </c>
      <c r="P18" s="8">
        <v>6</v>
      </c>
      <c r="Q18" s="8">
        <v>4</v>
      </c>
      <c r="R18" s="10"/>
      <c r="S18" s="10"/>
      <c r="T18" s="10">
        <v>0.5</v>
      </c>
      <c r="U18" s="8">
        <v>6</v>
      </c>
    </row>
    <row r="19" spans="1:21">
      <c r="A19" s="8"/>
      <c r="B19" s="8" t="s">
        <v>22</v>
      </c>
      <c r="C19" s="8" t="s">
        <v>23</v>
      </c>
      <c r="D19" s="6">
        <f t="shared" si="0"/>
        <v>14.5</v>
      </c>
      <c r="E19" s="6"/>
      <c r="F19" s="8"/>
      <c r="G19" s="8"/>
      <c r="H19" s="8"/>
      <c r="I19" s="8"/>
      <c r="J19" s="8"/>
      <c r="K19" s="8"/>
      <c r="L19" s="8"/>
      <c r="M19" s="8"/>
      <c r="N19" s="8"/>
      <c r="O19" s="8">
        <v>2</v>
      </c>
      <c r="P19" s="8">
        <v>5</v>
      </c>
      <c r="Q19" s="8">
        <v>3</v>
      </c>
      <c r="R19" s="10">
        <v>3</v>
      </c>
      <c r="S19" s="10">
        <v>1</v>
      </c>
      <c r="T19" s="10" t="s">
        <v>208</v>
      </c>
      <c r="U19" s="8">
        <v>0.5</v>
      </c>
    </row>
    <row r="20" spans="1:21" s="17" customFormat="1">
      <c r="A20" s="22"/>
      <c r="B20" s="22" t="s">
        <v>114</v>
      </c>
      <c r="C20" s="22" t="s">
        <v>323</v>
      </c>
      <c r="D20" s="28">
        <f t="shared" si="0"/>
        <v>6</v>
      </c>
      <c r="E20" s="28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>
        <v>3</v>
      </c>
      <c r="U20" s="23">
        <v>3</v>
      </c>
    </row>
    <row r="21" spans="1:21">
      <c r="A21" s="2"/>
      <c r="B21" s="2"/>
      <c r="C21" s="2"/>
      <c r="D21" s="6"/>
      <c r="E21" s="6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10"/>
      <c r="S21" s="10"/>
      <c r="T21" s="10"/>
      <c r="U21" s="8"/>
    </row>
    <row r="22" spans="1:21">
      <c r="A22" s="2"/>
      <c r="B22" s="3" t="s">
        <v>29</v>
      </c>
      <c r="C22" s="2"/>
      <c r="D22" s="3"/>
      <c r="E22" s="6"/>
      <c r="F22" s="8" t="s">
        <v>164</v>
      </c>
      <c r="G22" s="8">
        <v>1</v>
      </c>
      <c r="H22" s="8">
        <v>2</v>
      </c>
      <c r="I22" s="8">
        <v>2</v>
      </c>
      <c r="J22" s="8">
        <v>2</v>
      </c>
      <c r="K22" s="8">
        <v>2</v>
      </c>
      <c r="L22" s="8">
        <v>2</v>
      </c>
      <c r="M22" s="8">
        <v>2</v>
      </c>
      <c r="N22" s="8">
        <v>2</v>
      </c>
      <c r="O22" s="8">
        <v>2</v>
      </c>
      <c r="P22" s="8">
        <v>2</v>
      </c>
      <c r="Q22" s="8">
        <v>1</v>
      </c>
      <c r="R22" s="10">
        <v>2</v>
      </c>
      <c r="S22" s="10">
        <v>2</v>
      </c>
      <c r="T22" s="10">
        <v>2</v>
      </c>
      <c r="U22" s="8">
        <v>2</v>
      </c>
    </row>
    <row r="23" spans="1:21">
      <c r="A23" s="2"/>
      <c r="B23" s="5" t="s">
        <v>4</v>
      </c>
      <c r="C23" s="5" t="s">
        <v>5</v>
      </c>
      <c r="D23" s="3" t="s">
        <v>6</v>
      </c>
      <c r="E23" s="6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10"/>
      <c r="S23" s="10"/>
      <c r="T23" s="10"/>
      <c r="U23" s="8"/>
    </row>
    <row r="24" spans="1:21">
      <c r="A24" s="2">
        <v>1</v>
      </c>
      <c r="B24" s="2" t="s">
        <v>35</v>
      </c>
      <c r="C24" s="2" t="s">
        <v>300</v>
      </c>
      <c r="D24" s="6">
        <f>SUM(G24:U24)</f>
        <v>18</v>
      </c>
      <c r="E24" s="6"/>
      <c r="F24" s="8"/>
      <c r="G24" s="8">
        <v>1</v>
      </c>
      <c r="H24" s="8">
        <v>2</v>
      </c>
      <c r="I24" s="8">
        <v>2</v>
      </c>
      <c r="J24" s="8">
        <v>1</v>
      </c>
      <c r="K24" s="8"/>
      <c r="L24" s="8"/>
      <c r="M24" s="8">
        <v>2</v>
      </c>
      <c r="N24" s="8">
        <v>2</v>
      </c>
      <c r="O24" s="8">
        <v>1</v>
      </c>
      <c r="P24" s="8">
        <v>1</v>
      </c>
      <c r="Q24" s="8"/>
      <c r="R24" s="10">
        <v>1</v>
      </c>
      <c r="S24" s="10">
        <v>2</v>
      </c>
      <c r="T24" s="10">
        <v>2</v>
      </c>
      <c r="U24" s="8">
        <v>1</v>
      </c>
    </row>
    <row r="25" spans="1:21" s="17" customFormat="1">
      <c r="A25" s="22">
        <v>2</v>
      </c>
      <c r="B25" s="22" t="s">
        <v>79</v>
      </c>
      <c r="C25" s="22" t="s">
        <v>261</v>
      </c>
      <c r="D25" s="28">
        <f t="shared" ref="D25:D30" si="1">SUM(G25:U25)</f>
        <v>0</v>
      </c>
      <c r="E25" s="28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</row>
    <row r="26" spans="1:21" s="17" customFormat="1">
      <c r="A26" s="22">
        <v>3</v>
      </c>
      <c r="B26" s="23" t="s">
        <v>324</v>
      </c>
      <c r="C26" s="23" t="s">
        <v>325</v>
      </c>
      <c r="D26" s="28">
        <f t="shared" si="1"/>
        <v>0</v>
      </c>
      <c r="E26" s="25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</row>
    <row r="27" spans="1:21" s="17" customFormat="1">
      <c r="A27" s="22">
        <v>4</v>
      </c>
      <c r="B27" s="23" t="s">
        <v>326</v>
      </c>
      <c r="C27" s="23" t="s">
        <v>263</v>
      </c>
      <c r="D27" s="28">
        <f t="shared" si="1"/>
        <v>4</v>
      </c>
      <c r="E27" s="25"/>
      <c r="F27" s="23"/>
      <c r="G27" s="23"/>
      <c r="H27" s="23"/>
      <c r="I27" s="23"/>
      <c r="J27" s="23"/>
      <c r="K27" s="23">
        <v>1</v>
      </c>
      <c r="L27" s="23">
        <v>1</v>
      </c>
      <c r="M27" s="23">
        <v>1</v>
      </c>
      <c r="N27" s="23">
        <v>1</v>
      </c>
      <c r="O27" s="23"/>
      <c r="P27" s="23"/>
      <c r="Q27" s="23"/>
      <c r="R27" s="23"/>
      <c r="S27" s="23"/>
      <c r="T27" s="23"/>
      <c r="U27" s="23"/>
    </row>
    <row r="28" spans="1:21" s="17" customFormat="1">
      <c r="A28" s="22">
        <v>5</v>
      </c>
      <c r="B28" s="23" t="s">
        <v>301</v>
      </c>
      <c r="C28" s="23" t="s">
        <v>266</v>
      </c>
      <c r="D28" s="28">
        <f t="shared" si="1"/>
        <v>0</v>
      </c>
      <c r="E28" s="28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</row>
    <row r="29" spans="1:21">
      <c r="A29" s="2">
        <v>6</v>
      </c>
      <c r="B29" s="8" t="s">
        <v>31</v>
      </c>
      <c r="C29" s="8" t="s">
        <v>32</v>
      </c>
      <c r="D29" s="6">
        <f t="shared" si="1"/>
        <v>19</v>
      </c>
      <c r="E29" s="6"/>
      <c r="F29" s="8"/>
      <c r="G29" s="8"/>
      <c r="H29" s="8">
        <v>1</v>
      </c>
      <c r="I29" s="8">
        <v>1</v>
      </c>
      <c r="J29" s="8">
        <v>2</v>
      </c>
      <c r="K29" s="8">
        <v>2</v>
      </c>
      <c r="L29" s="8">
        <v>2</v>
      </c>
      <c r="M29" s="8"/>
      <c r="N29" s="8"/>
      <c r="O29" s="8">
        <v>2</v>
      </c>
      <c r="P29" s="8">
        <v>2</v>
      </c>
      <c r="Q29" s="8">
        <v>1</v>
      </c>
      <c r="R29" s="10">
        <v>2</v>
      </c>
      <c r="S29" s="10">
        <v>1</v>
      </c>
      <c r="T29" s="10">
        <v>1</v>
      </c>
      <c r="U29" s="8">
        <v>2</v>
      </c>
    </row>
    <row r="30" spans="1:21" s="17" customFormat="1">
      <c r="A30" s="22"/>
      <c r="B30" s="23" t="s">
        <v>327</v>
      </c>
      <c r="C30" s="23" t="s">
        <v>328</v>
      </c>
      <c r="D30" s="28">
        <f t="shared" si="1"/>
        <v>0</v>
      </c>
      <c r="E30" s="28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</row>
    <row r="31" spans="1:21">
      <c r="A31" s="2"/>
      <c r="B31" s="8"/>
      <c r="C31" s="8"/>
      <c r="D31" s="9"/>
      <c r="E31" s="6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10"/>
      <c r="S31" s="10"/>
      <c r="T31" s="10"/>
      <c r="U31" s="8"/>
    </row>
    <row r="32" spans="1:21">
      <c r="A32" s="2"/>
      <c r="B32" s="8"/>
      <c r="C32" s="8"/>
      <c r="D32" s="9"/>
      <c r="E32" s="6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10"/>
      <c r="S32" s="10"/>
      <c r="T32" s="10"/>
      <c r="U32" s="8"/>
    </row>
    <row r="33" spans="1:21">
      <c r="A33" s="2"/>
      <c r="B33" s="8"/>
      <c r="C33" s="8"/>
      <c r="D33" s="9"/>
      <c r="E33" s="3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10"/>
      <c r="S33" s="10"/>
      <c r="T33" s="10"/>
      <c r="U33" s="8"/>
    </row>
    <row r="34" spans="1:21">
      <c r="A34" s="2"/>
      <c r="B34" s="2"/>
      <c r="C34" s="2"/>
      <c r="D34" s="6"/>
      <c r="E34" s="3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10"/>
      <c r="S34" s="10"/>
      <c r="T34" s="10"/>
      <c r="U34" s="8"/>
    </row>
    <row r="35" spans="1:21">
      <c r="A35" s="2"/>
      <c r="B35" s="3" t="s">
        <v>39</v>
      </c>
      <c r="C35" s="3"/>
      <c r="D35" s="3"/>
      <c r="E35" s="6"/>
      <c r="F35" s="8" t="s">
        <v>164</v>
      </c>
      <c r="G35" s="8">
        <v>9</v>
      </c>
      <c r="H35" s="8">
        <v>9</v>
      </c>
      <c r="I35" s="8">
        <v>10</v>
      </c>
      <c r="J35" s="8">
        <v>8</v>
      </c>
      <c r="K35" s="8">
        <v>8</v>
      </c>
      <c r="L35" s="8">
        <v>8</v>
      </c>
      <c r="M35" s="8">
        <v>4</v>
      </c>
      <c r="N35" s="8">
        <v>6</v>
      </c>
      <c r="O35" s="8">
        <v>2</v>
      </c>
      <c r="P35" s="8">
        <v>4</v>
      </c>
      <c r="Q35" s="8">
        <v>4</v>
      </c>
      <c r="R35" s="10">
        <v>2</v>
      </c>
      <c r="S35" s="10">
        <v>4</v>
      </c>
      <c r="T35" s="10">
        <v>8</v>
      </c>
      <c r="U35" s="8">
        <v>8</v>
      </c>
    </row>
    <row r="36" spans="1:21">
      <c r="A36" s="2"/>
      <c r="B36" s="5" t="s">
        <v>4</v>
      </c>
      <c r="C36" s="5" t="s">
        <v>5</v>
      </c>
      <c r="D36" s="3" t="s">
        <v>6</v>
      </c>
      <c r="E36" s="6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10"/>
      <c r="S36" s="10"/>
      <c r="T36" s="10"/>
      <c r="U36" s="8"/>
    </row>
    <row r="37" spans="1:21">
      <c r="A37" s="2">
        <v>1</v>
      </c>
      <c r="B37" s="8" t="s">
        <v>49</v>
      </c>
      <c r="C37" s="8" t="s">
        <v>50</v>
      </c>
      <c r="D37" s="9">
        <f>SUM(G37:U37)</f>
        <v>74</v>
      </c>
      <c r="E37" s="9"/>
      <c r="F37" s="8"/>
      <c r="G37" s="8">
        <v>9</v>
      </c>
      <c r="H37" s="8">
        <v>9</v>
      </c>
      <c r="I37" s="8">
        <v>10</v>
      </c>
      <c r="J37" s="8">
        <v>8</v>
      </c>
      <c r="K37" s="8">
        <v>8</v>
      </c>
      <c r="L37" s="8">
        <v>8</v>
      </c>
      <c r="M37" s="8">
        <v>4</v>
      </c>
      <c r="N37" s="8">
        <v>4</v>
      </c>
      <c r="O37" s="8"/>
      <c r="P37" s="8"/>
      <c r="Q37" s="8"/>
      <c r="R37" s="10"/>
      <c r="S37" s="10"/>
      <c r="T37" s="10">
        <v>7</v>
      </c>
      <c r="U37" s="8">
        <v>7</v>
      </c>
    </row>
    <row r="38" spans="1:21">
      <c r="A38" s="2">
        <v>2</v>
      </c>
      <c r="B38" s="8" t="s">
        <v>45</v>
      </c>
      <c r="C38" s="8" t="s">
        <v>46</v>
      </c>
      <c r="D38" s="9">
        <f t="shared" ref="D38:D49" si="2">SUM(G38:U38)</f>
        <v>61</v>
      </c>
      <c r="E38" s="9"/>
      <c r="F38" s="8"/>
      <c r="G38" s="8">
        <v>8</v>
      </c>
      <c r="H38" s="8">
        <v>7</v>
      </c>
      <c r="I38" s="8">
        <v>7</v>
      </c>
      <c r="J38" s="8">
        <v>5</v>
      </c>
      <c r="K38" s="8"/>
      <c r="L38" s="8"/>
      <c r="M38" s="8">
        <v>3</v>
      </c>
      <c r="N38" s="8">
        <v>5</v>
      </c>
      <c r="O38" s="8">
        <v>2</v>
      </c>
      <c r="P38" s="8">
        <v>4</v>
      </c>
      <c r="Q38" s="8"/>
      <c r="R38" s="10">
        <v>2</v>
      </c>
      <c r="S38" s="10">
        <v>4</v>
      </c>
      <c r="T38" s="10">
        <v>6</v>
      </c>
      <c r="U38" s="8">
        <v>8</v>
      </c>
    </row>
    <row r="39" spans="1:21">
      <c r="A39" s="2">
        <v>3</v>
      </c>
      <c r="B39" s="8" t="s">
        <v>329</v>
      </c>
      <c r="C39" s="8" t="s">
        <v>42</v>
      </c>
      <c r="D39" s="9">
        <f t="shared" si="2"/>
        <v>48</v>
      </c>
      <c r="E39" s="6"/>
      <c r="F39" s="8"/>
      <c r="G39" s="8">
        <v>7</v>
      </c>
      <c r="H39" s="8">
        <v>8</v>
      </c>
      <c r="I39" s="8">
        <v>8</v>
      </c>
      <c r="J39" s="8">
        <v>6</v>
      </c>
      <c r="K39" s="8">
        <v>7</v>
      </c>
      <c r="L39" s="8">
        <v>7</v>
      </c>
      <c r="M39" s="8">
        <v>2</v>
      </c>
      <c r="N39" s="8">
        <v>3</v>
      </c>
      <c r="O39" s="8"/>
      <c r="P39" s="8"/>
      <c r="Q39" s="8"/>
      <c r="R39" s="10"/>
      <c r="S39" s="10"/>
      <c r="T39" s="10"/>
      <c r="U39" s="8"/>
    </row>
    <row r="40" spans="1:21">
      <c r="A40" s="2">
        <v>4</v>
      </c>
      <c r="B40" s="8" t="s">
        <v>15</v>
      </c>
      <c r="C40" s="8" t="s">
        <v>16</v>
      </c>
      <c r="D40" s="9">
        <f t="shared" si="2"/>
        <v>46</v>
      </c>
      <c r="E40" s="3"/>
      <c r="F40" s="8"/>
      <c r="G40" s="8">
        <v>6</v>
      </c>
      <c r="H40" s="8">
        <v>6</v>
      </c>
      <c r="I40" s="8">
        <v>9</v>
      </c>
      <c r="J40" s="8">
        <v>7</v>
      </c>
      <c r="K40" s="8">
        <v>6</v>
      </c>
      <c r="L40" s="8">
        <v>6</v>
      </c>
      <c r="M40" s="8"/>
      <c r="N40" s="8">
        <v>6</v>
      </c>
      <c r="O40" s="8"/>
      <c r="P40" s="8"/>
      <c r="Q40" s="8"/>
      <c r="R40" s="10"/>
      <c r="S40" s="10"/>
      <c r="T40" s="10"/>
      <c r="U40" s="8"/>
    </row>
    <row r="41" spans="1:21">
      <c r="A41" s="2">
        <v>5</v>
      </c>
      <c r="B41" s="8" t="s">
        <v>24</v>
      </c>
      <c r="C41" s="8" t="s">
        <v>25</v>
      </c>
      <c r="D41" s="9">
        <f t="shared" si="2"/>
        <v>35</v>
      </c>
      <c r="E41" s="3"/>
      <c r="F41" s="8"/>
      <c r="G41" s="8">
        <v>5</v>
      </c>
      <c r="H41" s="8">
        <v>0.5</v>
      </c>
      <c r="I41" s="8">
        <v>0.5</v>
      </c>
      <c r="J41" s="8">
        <v>3</v>
      </c>
      <c r="K41" s="8">
        <v>4</v>
      </c>
      <c r="L41" s="8">
        <v>3</v>
      </c>
      <c r="M41" s="8"/>
      <c r="N41" s="8">
        <v>1</v>
      </c>
      <c r="O41" s="8"/>
      <c r="P41" s="8">
        <v>3</v>
      </c>
      <c r="Q41" s="8">
        <v>4</v>
      </c>
      <c r="R41" s="10"/>
      <c r="S41" s="10">
        <v>2</v>
      </c>
      <c r="T41" s="10">
        <v>4</v>
      </c>
      <c r="U41" s="8">
        <v>5</v>
      </c>
    </row>
    <row r="42" spans="1:21" s="17" customFormat="1">
      <c r="A42" s="22">
        <v>6</v>
      </c>
      <c r="B42" s="23" t="s">
        <v>330</v>
      </c>
      <c r="C42" s="23" t="s">
        <v>331</v>
      </c>
      <c r="D42" s="24">
        <f t="shared" si="2"/>
        <v>15</v>
      </c>
      <c r="E42" s="28"/>
      <c r="F42" s="23"/>
      <c r="G42" s="23">
        <v>4</v>
      </c>
      <c r="H42" s="23">
        <v>5</v>
      </c>
      <c r="I42" s="23"/>
      <c r="J42" s="23">
        <v>0.5</v>
      </c>
      <c r="K42" s="23">
        <v>0.5</v>
      </c>
      <c r="L42" s="23">
        <v>5</v>
      </c>
      <c r="M42" s="23"/>
      <c r="N42" s="23"/>
      <c r="O42" s="23"/>
      <c r="P42" s="23"/>
      <c r="Q42" s="23"/>
      <c r="R42" s="23"/>
      <c r="S42" s="23"/>
      <c r="T42" s="23"/>
      <c r="U42" s="23"/>
    </row>
    <row r="43" spans="1:21" s="17" customFormat="1">
      <c r="A43" s="23"/>
      <c r="B43" s="23" t="s">
        <v>236</v>
      </c>
      <c r="C43" s="23" t="s">
        <v>332</v>
      </c>
      <c r="D43" s="24">
        <f t="shared" si="2"/>
        <v>5.5</v>
      </c>
      <c r="E43" s="28"/>
      <c r="F43" s="23"/>
      <c r="G43" s="23">
        <v>0.5</v>
      </c>
      <c r="H43" s="23" t="s">
        <v>202</v>
      </c>
      <c r="I43" s="23">
        <v>5</v>
      </c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</row>
    <row r="44" spans="1:21">
      <c r="A44" s="2"/>
      <c r="B44" s="8" t="s">
        <v>37</v>
      </c>
      <c r="C44" s="8" t="s">
        <v>333</v>
      </c>
      <c r="D44" s="9">
        <f t="shared" si="2"/>
        <v>6</v>
      </c>
      <c r="E44" s="6"/>
      <c r="F44" s="8"/>
      <c r="G44" s="8" t="s">
        <v>202</v>
      </c>
      <c r="H44" s="8"/>
      <c r="I44" s="8" t="s">
        <v>274</v>
      </c>
      <c r="J44" s="8" t="s">
        <v>202</v>
      </c>
      <c r="K44" s="8" t="s">
        <v>202</v>
      </c>
      <c r="L44" s="8" t="s">
        <v>202</v>
      </c>
      <c r="M44" s="8">
        <v>1</v>
      </c>
      <c r="N44" s="8"/>
      <c r="O44" s="8">
        <v>1</v>
      </c>
      <c r="P44" s="8">
        <v>1</v>
      </c>
      <c r="Q44" s="8">
        <v>1</v>
      </c>
      <c r="R44" s="10">
        <v>1</v>
      </c>
      <c r="S44" s="10">
        <v>1</v>
      </c>
      <c r="T44" s="10" t="s">
        <v>208</v>
      </c>
      <c r="U44" s="8" t="s">
        <v>208</v>
      </c>
    </row>
    <row r="45" spans="1:21" s="17" customFormat="1">
      <c r="A45" s="22"/>
      <c r="B45" s="23" t="s">
        <v>87</v>
      </c>
      <c r="C45" s="23" t="s">
        <v>88</v>
      </c>
      <c r="D45" s="24">
        <f t="shared" si="2"/>
        <v>0</v>
      </c>
      <c r="E45" s="28"/>
      <c r="F45" s="23"/>
      <c r="G45" s="23" t="s">
        <v>202</v>
      </c>
      <c r="H45" s="23" t="s">
        <v>202</v>
      </c>
      <c r="I45" s="23" t="s">
        <v>202</v>
      </c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</row>
    <row r="46" spans="1:21">
      <c r="A46" s="2"/>
      <c r="B46" s="8" t="s">
        <v>13</v>
      </c>
      <c r="C46" s="8" t="s">
        <v>52</v>
      </c>
      <c r="D46" s="9">
        <f t="shared" si="2"/>
        <v>37.5</v>
      </c>
      <c r="E46" s="6"/>
      <c r="F46" s="8"/>
      <c r="G46" s="8"/>
      <c r="H46" s="8">
        <v>4</v>
      </c>
      <c r="I46" s="8"/>
      <c r="J46" s="8">
        <v>4</v>
      </c>
      <c r="K46" s="8">
        <v>5</v>
      </c>
      <c r="L46" s="8">
        <v>0.5</v>
      </c>
      <c r="M46" s="8"/>
      <c r="N46" s="8">
        <v>2</v>
      </c>
      <c r="O46" s="8"/>
      <c r="P46" s="8">
        <v>2</v>
      </c>
      <c r="Q46" s="8">
        <v>3</v>
      </c>
      <c r="R46" s="10"/>
      <c r="S46" s="10">
        <v>3</v>
      </c>
      <c r="T46" s="10">
        <v>8</v>
      </c>
      <c r="U46" s="8">
        <v>6</v>
      </c>
    </row>
    <row r="47" spans="1:21" s="17" customFormat="1">
      <c r="A47" s="22"/>
      <c r="B47" s="23" t="s">
        <v>321</v>
      </c>
      <c r="C47" s="23" t="s">
        <v>334</v>
      </c>
      <c r="D47" s="24">
        <f t="shared" si="2"/>
        <v>6</v>
      </c>
      <c r="E47" s="28"/>
      <c r="F47" s="23"/>
      <c r="G47" s="23"/>
      <c r="H47" s="23"/>
      <c r="I47" s="23">
        <v>6</v>
      </c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</row>
    <row r="48" spans="1:21" s="17" customFormat="1">
      <c r="A48" s="22"/>
      <c r="B48" s="23" t="s">
        <v>335</v>
      </c>
      <c r="C48" s="23" t="s">
        <v>336</v>
      </c>
      <c r="D48" s="24">
        <f t="shared" si="2"/>
        <v>7</v>
      </c>
      <c r="E48" s="28"/>
      <c r="F48" s="23"/>
      <c r="G48" s="23"/>
      <c r="H48" s="23"/>
      <c r="I48" s="23"/>
      <c r="J48" s="23"/>
      <c r="K48" s="23">
        <v>3</v>
      </c>
      <c r="L48" s="23">
        <v>4</v>
      </c>
      <c r="M48" s="23"/>
      <c r="N48" s="23"/>
      <c r="O48" s="23"/>
      <c r="P48" s="23"/>
      <c r="Q48" s="23"/>
      <c r="R48" s="23"/>
      <c r="S48" s="23"/>
      <c r="T48" s="23"/>
      <c r="U48" s="23"/>
    </row>
    <row r="49" spans="1:21" s="17" customFormat="1">
      <c r="A49" s="22"/>
      <c r="B49" s="23" t="s">
        <v>337</v>
      </c>
      <c r="C49" s="23" t="s">
        <v>338</v>
      </c>
      <c r="D49" s="24">
        <f t="shared" si="2"/>
        <v>5.5</v>
      </c>
      <c r="E49" s="28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>
        <v>2</v>
      </c>
      <c r="R49" s="23"/>
      <c r="S49" s="23"/>
      <c r="T49" s="23">
        <v>0.5</v>
      </c>
      <c r="U49" s="23">
        <v>3</v>
      </c>
    </row>
    <row r="50" spans="1:21">
      <c r="A50" s="2"/>
      <c r="B50" s="8"/>
      <c r="C50" s="8"/>
      <c r="D50" s="9"/>
      <c r="E50" s="6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10"/>
      <c r="S50" s="10"/>
      <c r="T50" s="10"/>
      <c r="U50" s="8"/>
    </row>
    <row r="51" spans="1:21">
      <c r="A51" s="2"/>
      <c r="B51" s="3" t="s">
        <v>57</v>
      </c>
      <c r="C51" s="2"/>
      <c r="D51" s="3"/>
      <c r="E51" s="6"/>
      <c r="F51" s="8" t="s">
        <v>164</v>
      </c>
      <c r="G51" s="8">
        <v>4</v>
      </c>
      <c r="H51" s="8">
        <v>5</v>
      </c>
      <c r="I51" s="8">
        <v>8</v>
      </c>
      <c r="J51" s="8">
        <v>4</v>
      </c>
      <c r="K51" s="8">
        <v>4</v>
      </c>
      <c r="L51" s="8">
        <v>4</v>
      </c>
      <c r="M51" s="8">
        <v>6</v>
      </c>
      <c r="N51" s="8">
        <v>6</v>
      </c>
      <c r="O51" s="8">
        <v>4</v>
      </c>
      <c r="P51" s="8">
        <v>6</v>
      </c>
      <c r="Q51" s="8">
        <v>4</v>
      </c>
      <c r="R51" s="10">
        <v>8</v>
      </c>
      <c r="S51" s="10">
        <v>7</v>
      </c>
      <c r="T51" s="10">
        <v>5</v>
      </c>
      <c r="U51" s="8">
        <v>5</v>
      </c>
    </row>
    <row r="52" spans="1:21">
      <c r="A52" s="2"/>
      <c r="B52" s="5" t="s">
        <v>4</v>
      </c>
      <c r="C52" s="7" t="s">
        <v>5</v>
      </c>
      <c r="D52" s="3" t="s">
        <v>6</v>
      </c>
      <c r="E52" s="6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10"/>
      <c r="S52" s="10"/>
      <c r="T52" s="10"/>
      <c r="U52" s="8"/>
    </row>
    <row r="53" spans="1:21" s="17" customFormat="1">
      <c r="A53" s="22">
        <v>1</v>
      </c>
      <c r="B53" s="22" t="s">
        <v>339</v>
      </c>
      <c r="C53" s="22" t="s">
        <v>340</v>
      </c>
      <c r="D53" s="28">
        <f>SUM(G53:U53)</f>
        <v>0</v>
      </c>
      <c r="E53" s="28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</row>
    <row r="54" spans="1:21" s="17" customFormat="1">
      <c r="A54" s="22">
        <v>2</v>
      </c>
      <c r="B54" s="23" t="s">
        <v>9</v>
      </c>
      <c r="C54" s="23" t="s">
        <v>341</v>
      </c>
      <c r="D54" s="28">
        <f t="shared" ref="D54:D76" si="3">SUM(G54:U54)</f>
        <v>0</v>
      </c>
      <c r="E54" s="24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</row>
    <row r="55" spans="1:21" s="17" customFormat="1">
      <c r="A55" s="22">
        <v>3</v>
      </c>
      <c r="B55" s="23" t="s">
        <v>179</v>
      </c>
      <c r="C55" s="23" t="s">
        <v>223</v>
      </c>
      <c r="D55" s="28">
        <f t="shared" si="3"/>
        <v>0</v>
      </c>
      <c r="E55" s="24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</row>
    <row r="56" spans="1:21" s="17" customFormat="1">
      <c r="A56" s="22">
        <v>4</v>
      </c>
      <c r="B56" s="23" t="s">
        <v>342</v>
      </c>
      <c r="C56" s="23" t="s">
        <v>343</v>
      </c>
      <c r="D56" s="28">
        <f t="shared" si="3"/>
        <v>6</v>
      </c>
      <c r="E56" s="24"/>
      <c r="F56" s="23"/>
      <c r="G56" s="23"/>
      <c r="H56" s="23">
        <v>3</v>
      </c>
      <c r="I56" s="23">
        <v>3</v>
      </c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</row>
    <row r="57" spans="1:21" s="17" customFormat="1">
      <c r="A57" s="22">
        <v>5</v>
      </c>
      <c r="B57" s="23" t="s">
        <v>292</v>
      </c>
      <c r="C57" s="23" t="s">
        <v>293</v>
      </c>
      <c r="D57" s="28">
        <f t="shared" si="3"/>
        <v>8</v>
      </c>
      <c r="E57" s="25"/>
      <c r="F57" s="23"/>
      <c r="G57" s="23"/>
      <c r="H57" s="23"/>
      <c r="I57" s="23">
        <v>5</v>
      </c>
      <c r="J57" s="23">
        <v>3</v>
      </c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</row>
    <row r="58" spans="1:21" s="17" customFormat="1">
      <c r="A58" s="22">
        <v>6</v>
      </c>
      <c r="B58" s="23" t="s">
        <v>344</v>
      </c>
      <c r="C58" s="23" t="s">
        <v>345</v>
      </c>
      <c r="D58" s="28">
        <f t="shared" si="3"/>
        <v>0</v>
      </c>
      <c r="E58" s="25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</row>
    <row r="59" spans="1:21" s="17" customFormat="1">
      <c r="A59" s="22"/>
      <c r="B59" s="23" t="s">
        <v>185</v>
      </c>
      <c r="C59" s="23" t="s">
        <v>186</v>
      </c>
      <c r="D59" s="28">
        <f t="shared" si="3"/>
        <v>0</v>
      </c>
      <c r="E59" s="28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</row>
    <row r="60" spans="1:21" s="17" customFormat="1">
      <c r="A60" s="22"/>
      <c r="B60" s="23" t="s">
        <v>209</v>
      </c>
      <c r="C60" s="23" t="s">
        <v>210</v>
      </c>
      <c r="D60" s="28">
        <f t="shared" si="3"/>
        <v>0</v>
      </c>
      <c r="E60" s="28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</row>
    <row r="61" spans="1:21" s="17" customFormat="1">
      <c r="A61" s="22"/>
      <c r="B61" s="23" t="s">
        <v>259</v>
      </c>
      <c r="C61" s="23" t="s">
        <v>346</v>
      </c>
      <c r="D61" s="28">
        <f t="shared" si="3"/>
        <v>0</v>
      </c>
      <c r="E61" s="28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</row>
    <row r="62" spans="1:21" s="17" customFormat="1">
      <c r="A62" s="22"/>
      <c r="B62" s="23" t="s">
        <v>198</v>
      </c>
      <c r="C62" s="23" t="s">
        <v>216</v>
      </c>
      <c r="D62" s="28">
        <f t="shared" si="3"/>
        <v>2</v>
      </c>
      <c r="E62" s="28"/>
      <c r="F62" s="23"/>
      <c r="G62" s="23"/>
      <c r="H62" s="23">
        <v>2</v>
      </c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</row>
    <row r="63" spans="1:21" s="17" customFormat="1">
      <c r="A63" s="22"/>
      <c r="B63" s="22" t="s">
        <v>347</v>
      </c>
      <c r="C63" s="22" t="s">
        <v>348</v>
      </c>
      <c r="D63" s="28">
        <f t="shared" si="3"/>
        <v>0</v>
      </c>
      <c r="E63" s="28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</row>
    <row r="64" spans="1:21" s="17" customFormat="1">
      <c r="A64" s="22"/>
      <c r="B64" s="23" t="s">
        <v>326</v>
      </c>
      <c r="C64" s="23" t="s">
        <v>349</v>
      </c>
      <c r="D64" s="28">
        <f t="shared" si="3"/>
        <v>11.5</v>
      </c>
      <c r="E64" s="28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>
        <v>3</v>
      </c>
      <c r="S64" s="23">
        <v>0.5</v>
      </c>
      <c r="T64" s="23">
        <v>4</v>
      </c>
      <c r="U64" s="23">
        <v>4</v>
      </c>
    </row>
    <row r="65" spans="1:21">
      <c r="A65" s="2"/>
      <c r="B65" s="8" t="s">
        <v>33</v>
      </c>
      <c r="C65" s="8" t="s">
        <v>34</v>
      </c>
      <c r="D65" s="6">
        <f t="shared" si="3"/>
        <v>63</v>
      </c>
      <c r="E65" s="6"/>
      <c r="F65" s="8"/>
      <c r="G65" s="8">
        <v>4</v>
      </c>
      <c r="H65" s="8">
        <v>5</v>
      </c>
      <c r="I65" s="8">
        <v>8</v>
      </c>
      <c r="J65" s="8">
        <v>4</v>
      </c>
      <c r="K65" s="8">
        <v>4</v>
      </c>
      <c r="L65" s="8">
        <v>3</v>
      </c>
      <c r="M65" s="8">
        <v>6</v>
      </c>
      <c r="N65" s="8">
        <v>4</v>
      </c>
      <c r="O65" s="8">
        <v>4</v>
      </c>
      <c r="P65" s="8">
        <v>6</v>
      </c>
      <c r="Q65" s="8"/>
      <c r="R65" s="10">
        <v>8</v>
      </c>
      <c r="S65" s="10">
        <v>7</v>
      </c>
      <c r="T65" s="10"/>
      <c r="U65" s="8"/>
    </row>
    <row r="66" spans="1:21">
      <c r="A66" s="2"/>
      <c r="B66" s="8" t="s">
        <v>59</v>
      </c>
      <c r="C66" s="8" t="s">
        <v>60</v>
      </c>
      <c r="D66" s="6">
        <f t="shared" si="3"/>
        <v>40</v>
      </c>
      <c r="E66" s="6"/>
      <c r="F66" s="8"/>
      <c r="G66" s="8">
        <v>3</v>
      </c>
      <c r="H66" s="8">
        <v>4</v>
      </c>
      <c r="I66" s="8">
        <v>7</v>
      </c>
      <c r="J66" s="8">
        <v>2</v>
      </c>
      <c r="K66" s="8">
        <v>2</v>
      </c>
      <c r="L66" s="8">
        <v>4</v>
      </c>
      <c r="M66" s="8">
        <v>5</v>
      </c>
      <c r="N66" s="8">
        <v>6</v>
      </c>
      <c r="O66" s="8"/>
      <c r="P66" s="8"/>
      <c r="Q66" s="8"/>
      <c r="R66" s="10"/>
      <c r="S66" s="10"/>
      <c r="T66" s="10">
        <v>5</v>
      </c>
      <c r="U66" s="8">
        <v>2</v>
      </c>
    </row>
    <row r="67" spans="1:21" s="17" customFormat="1">
      <c r="A67" s="22"/>
      <c r="B67" s="23" t="s">
        <v>183</v>
      </c>
      <c r="C67" s="23" t="s">
        <v>350</v>
      </c>
      <c r="D67" s="28">
        <f t="shared" si="3"/>
        <v>6</v>
      </c>
      <c r="E67" s="28"/>
      <c r="F67" s="23"/>
      <c r="G67" s="23">
        <v>2</v>
      </c>
      <c r="H67" s="23"/>
      <c r="I67" s="23"/>
      <c r="J67" s="23"/>
      <c r="K67" s="23"/>
      <c r="L67" s="23"/>
      <c r="M67" s="23">
        <v>2</v>
      </c>
      <c r="N67" s="23">
        <v>2</v>
      </c>
      <c r="O67" s="23"/>
      <c r="P67" s="23"/>
      <c r="Q67" s="23"/>
      <c r="R67" s="23"/>
      <c r="S67" s="23"/>
      <c r="T67" s="23"/>
      <c r="U67" s="23"/>
    </row>
    <row r="68" spans="1:21" s="17" customFormat="1">
      <c r="A68" s="23"/>
      <c r="B68" s="23" t="s">
        <v>237</v>
      </c>
      <c r="C68" s="23"/>
      <c r="D68" s="28">
        <f t="shared" si="3"/>
        <v>20</v>
      </c>
      <c r="E68" s="28"/>
      <c r="F68" s="23"/>
      <c r="G68" s="23">
        <v>1</v>
      </c>
      <c r="H68" s="23">
        <v>1</v>
      </c>
      <c r="I68" s="23">
        <f>4+0.5</f>
        <v>4.5</v>
      </c>
      <c r="J68" s="23"/>
      <c r="K68" s="23"/>
      <c r="L68" s="23"/>
      <c r="M68" s="23">
        <v>1</v>
      </c>
      <c r="N68" s="23"/>
      <c r="O68" s="23"/>
      <c r="P68" s="23">
        <v>5</v>
      </c>
      <c r="Q68" s="23">
        <f>3+2</f>
        <v>5</v>
      </c>
      <c r="R68" s="23">
        <v>0.5</v>
      </c>
      <c r="S68" s="23">
        <v>2</v>
      </c>
      <c r="T68" s="23"/>
      <c r="U68" s="23"/>
    </row>
    <row r="69" spans="1:21" s="17" customFormat="1">
      <c r="A69" s="23"/>
      <c r="B69" s="23" t="s">
        <v>116</v>
      </c>
      <c r="C69" s="23" t="s">
        <v>117</v>
      </c>
      <c r="D69" s="28">
        <f t="shared" si="3"/>
        <v>6</v>
      </c>
      <c r="E69" s="28"/>
      <c r="F69" s="23"/>
      <c r="G69" s="23"/>
      <c r="H69" s="23"/>
      <c r="I69" s="23">
        <v>6</v>
      </c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</row>
    <row r="70" spans="1:21" s="17" customFormat="1">
      <c r="A70" s="23"/>
      <c r="B70" s="23" t="s">
        <v>166</v>
      </c>
      <c r="C70" s="23" t="s">
        <v>167</v>
      </c>
      <c r="D70" s="28">
        <f t="shared" si="3"/>
        <v>3</v>
      </c>
      <c r="E70" s="28"/>
      <c r="F70" s="23"/>
      <c r="G70" s="23"/>
      <c r="H70" s="23"/>
      <c r="I70" s="23" t="s">
        <v>202</v>
      </c>
      <c r="J70" s="23">
        <v>1</v>
      </c>
      <c r="K70" s="23">
        <v>1</v>
      </c>
      <c r="L70" s="23">
        <v>1</v>
      </c>
      <c r="M70" s="23"/>
      <c r="N70" s="23"/>
      <c r="O70" s="23"/>
      <c r="P70" s="23"/>
      <c r="Q70" s="23"/>
      <c r="R70" s="23"/>
      <c r="S70" s="23"/>
      <c r="T70" s="23"/>
      <c r="U70" s="23"/>
    </row>
    <row r="71" spans="1:21" s="17" customFormat="1">
      <c r="A71" s="23"/>
      <c r="B71" s="23" t="s">
        <v>330</v>
      </c>
      <c r="C71" s="23" t="s">
        <v>331</v>
      </c>
      <c r="D71" s="28">
        <f t="shared" si="3"/>
        <v>0</v>
      </c>
      <c r="E71" s="28"/>
      <c r="F71" s="23"/>
      <c r="G71" s="23"/>
      <c r="H71" s="23"/>
      <c r="I71" s="23" t="s">
        <v>202</v>
      </c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</row>
    <row r="72" spans="1:21">
      <c r="A72" s="8"/>
      <c r="B72" s="8" t="s">
        <v>63</v>
      </c>
      <c r="C72" s="8" t="s">
        <v>64</v>
      </c>
      <c r="D72" s="6">
        <f t="shared" si="3"/>
        <v>36</v>
      </c>
      <c r="E72" s="6"/>
      <c r="F72" s="8"/>
      <c r="G72" s="8"/>
      <c r="H72" s="8"/>
      <c r="I72" s="8"/>
      <c r="J72" s="8"/>
      <c r="K72" s="8">
        <v>3</v>
      </c>
      <c r="L72" s="8">
        <v>2</v>
      </c>
      <c r="M72" s="8">
        <v>4</v>
      </c>
      <c r="N72" s="8">
        <v>5</v>
      </c>
      <c r="O72" s="8">
        <v>3</v>
      </c>
      <c r="P72" s="8">
        <v>4</v>
      </c>
      <c r="Q72" s="8"/>
      <c r="R72" s="10">
        <v>4</v>
      </c>
      <c r="S72" s="10">
        <v>5</v>
      </c>
      <c r="T72" s="10">
        <v>1</v>
      </c>
      <c r="U72" s="8">
        <v>5</v>
      </c>
    </row>
    <row r="73" spans="1:21" s="17" customFormat="1">
      <c r="A73" s="23"/>
      <c r="B73" s="23" t="s">
        <v>351</v>
      </c>
      <c r="C73" s="23" t="s">
        <v>352</v>
      </c>
      <c r="D73" s="28">
        <f t="shared" si="3"/>
        <v>18</v>
      </c>
      <c r="E73" s="28"/>
      <c r="F73" s="23"/>
      <c r="G73" s="23"/>
      <c r="H73" s="23"/>
      <c r="I73" s="23"/>
      <c r="J73" s="23"/>
      <c r="K73" s="23"/>
      <c r="L73" s="23"/>
      <c r="M73" s="23">
        <v>3</v>
      </c>
      <c r="N73" s="23">
        <v>3</v>
      </c>
      <c r="O73" s="23"/>
      <c r="P73" s="23">
        <v>1</v>
      </c>
      <c r="Q73" s="23"/>
      <c r="R73" s="23">
        <v>5</v>
      </c>
      <c r="S73" s="23">
        <v>6</v>
      </c>
      <c r="T73" s="23"/>
      <c r="U73" s="23"/>
    </row>
    <row r="74" spans="1:21" s="17" customFormat="1">
      <c r="A74" s="23"/>
      <c r="B74" s="23" t="s">
        <v>155</v>
      </c>
      <c r="C74" s="23" t="s">
        <v>353</v>
      </c>
      <c r="D74" s="28">
        <f t="shared" si="3"/>
        <v>1</v>
      </c>
      <c r="E74" s="28"/>
      <c r="F74" s="23"/>
      <c r="G74" s="23"/>
      <c r="H74" s="23"/>
      <c r="I74" s="23"/>
      <c r="J74" s="23"/>
      <c r="K74" s="23"/>
      <c r="L74" s="23"/>
      <c r="M74" s="23"/>
      <c r="N74" s="23">
        <v>1</v>
      </c>
      <c r="O74" s="23"/>
      <c r="P74" s="23"/>
      <c r="Q74" s="23"/>
      <c r="R74" s="23"/>
      <c r="S74" s="23"/>
      <c r="T74" s="23"/>
      <c r="U74" s="23"/>
    </row>
    <row r="75" spans="1:21">
      <c r="A75" s="8"/>
      <c r="B75" s="8" t="s">
        <v>69</v>
      </c>
      <c r="C75" s="8" t="s">
        <v>23</v>
      </c>
      <c r="D75" s="6">
        <f t="shared" si="3"/>
        <v>17</v>
      </c>
      <c r="E75" s="6"/>
      <c r="F75" s="8"/>
      <c r="G75" s="8"/>
      <c r="H75" s="8"/>
      <c r="I75" s="8"/>
      <c r="J75" s="8"/>
      <c r="K75" s="8"/>
      <c r="L75" s="8"/>
      <c r="M75" s="8"/>
      <c r="N75" s="8"/>
      <c r="O75" s="8">
        <v>2</v>
      </c>
      <c r="P75" s="8">
        <v>2</v>
      </c>
      <c r="Q75" s="8">
        <v>1</v>
      </c>
      <c r="R75" s="10">
        <v>6</v>
      </c>
      <c r="S75" s="10">
        <v>3</v>
      </c>
      <c r="T75" s="10">
        <v>2</v>
      </c>
      <c r="U75" s="8">
        <v>1</v>
      </c>
    </row>
    <row r="76" spans="1:21">
      <c r="A76" s="8"/>
      <c r="B76" s="8" t="s">
        <v>65</v>
      </c>
      <c r="C76" s="8" t="s">
        <v>66</v>
      </c>
      <c r="D76" s="6">
        <f t="shared" si="3"/>
        <v>25</v>
      </c>
      <c r="E76" s="6"/>
      <c r="F76" s="8"/>
      <c r="G76" s="8"/>
      <c r="H76" s="8"/>
      <c r="I76" s="8"/>
      <c r="J76" s="8"/>
      <c r="K76" s="8"/>
      <c r="L76" s="8"/>
      <c r="M76" s="8"/>
      <c r="N76" s="8"/>
      <c r="O76" s="8">
        <v>1</v>
      </c>
      <c r="P76" s="8">
        <v>3</v>
      </c>
      <c r="Q76" s="8">
        <v>4</v>
      </c>
      <c r="R76" s="10">
        <v>7</v>
      </c>
      <c r="S76" s="10">
        <v>4</v>
      </c>
      <c r="T76" s="10">
        <v>3</v>
      </c>
      <c r="U76" s="8">
        <v>3</v>
      </c>
    </row>
    <row r="77" spans="1:21">
      <c r="A77" s="8"/>
      <c r="B77" s="8"/>
      <c r="C77" s="8"/>
      <c r="D77" s="9"/>
      <c r="E77" s="6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10"/>
      <c r="S77" s="10"/>
      <c r="T77" s="10"/>
      <c r="U77" s="8"/>
    </row>
    <row r="78" spans="1:21">
      <c r="A78" s="2"/>
      <c r="B78" s="11" t="s">
        <v>71</v>
      </c>
      <c r="C78" s="12"/>
      <c r="D78" s="3"/>
      <c r="E78" s="6"/>
      <c r="F78" s="8" t="s">
        <v>164</v>
      </c>
      <c r="G78" s="8">
        <v>4</v>
      </c>
      <c r="H78" s="8">
        <v>8</v>
      </c>
      <c r="I78" s="8">
        <v>8</v>
      </c>
      <c r="J78" s="8">
        <v>7</v>
      </c>
      <c r="K78" s="8">
        <v>5</v>
      </c>
      <c r="L78" s="8">
        <v>5</v>
      </c>
      <c r="M78" s="8">
        <v>6</v>
      </c>
      <c r="N78" s="8">
        <v>4</v>
      </c>
      <c r="O78" s="8">
        <v>5</v>
      </c>
      <c r="P78" s="8">
        <v>5</v>
      </c>
      <c r="Q78" s="8">
        <v>6</v>
      </c>
      <c r="R78" s="10">
        <v>9</v>
      </c>
      <c r="S78" s="10">
        <v>7</v>
      </c>
      <c r="T78" s="10">
        <v>6</v>
      </c>
      <c r="U78" s="8">
        <v>6</v>
      </c>
    </row>
    <row r="79" spans="1:21">
      <c r="A79" s="2"/>
      <c r="B79" s="5" t="s">
        <v>4</v>
      </c>
      <c r="C79" s="7" t="s">
        <v>5</v>
      </c>
      <c r="D79" s="3" t="s">
        <v>6</v>
      </c>
      <c r="E79" s="6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10"/>
      <c r="S79" s="10"/>
      <c r="T79" s="10"/>
      <c r="U79" s="8"/>
    </row>
    <row r="80" spans="1:21" s="17" customFormat="1">
      <c r="A80" s="22">
        <v>1</v>
      </c>
      <c r="B80" s="23" t="s">
        <v>128</v>
      </c>
      <c r="C80" s="23" t="s">
        <v>129</v>
      </c>
      <c r="D80" s="24">
        <f>SUM(G80:U80)</f>
        <v>0</v>
      </c>
      <c r="E80" s="28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</row>
    <row r="81" spans="1:21">
      <c r="A81" s="2">
        <v>2</v>
      </c>
      <c r="B81" s="8" t="s">
        <v>56</v>
      </c>
      <c r="C81" s="8" t="s">
        <v>74</v>
      </c>
      <c r="D81" s="9">
        <f t="shared" ref="D81:D99" si="4">SUM(G81:U81)</f>
        <v>68</v>
      </c>
      <c r="E81" s="9"/>
      <c r="F81" s="8"/>
      <c r="G81" s="8">
        <v>4</v>
      </c>
      <c r="H81" s="8">
        <v>5</v>
      </c>
      <c r="I81" s="8" t="s">
        <v>202</v>
      </c>
      <c r="J81" s="8">
        <v>7</v>
      </c>
      <c r="K81" s="8">
        <v>4</v>
      </c>
      <c r="L81" s="8">
        <v>5</v>
      </c>
      <c r="M81" s="8">
        <v>5</v>
      </c>
      <c r="N81" s="8">
        <v>4</v>
      </c>
      <c r="O81" s="8">
        <v>2</v>
      </c>
      <c r="P81" s="8">
        <v>5</v>
      </c>
      <c r="Q81" s="8">
        <v>3</v>
      </c>
      <c r="R81" s="10">
        <v>9</v>
      </c>
      <c r="S81" s="10">
        <v>6</v>
      </c>
      <c r="T81" s="10">
        <v>5</v>
      </c>
      <c r="U81" s="8">
        <v>4</v>
      </c>
    </row>
    <row r="82" spans="1:21">
      <c r="A82" s="2">
        <v>3</v>
      </c>
      <c r="B82" s="8" t="s">
        <v>7</v>
      </c>
      <c r="C82" s="8" t="s">
        <v>8</v>
      </c>
      <c r="D82" s="9">
        <f t="shared" si="4"/>
        <v>60</v>
      </c>
      <c r="E82" s="9"/>
      <c r="F82" s="8"/>
      <c r="G82" s="8"/>
      <c r="H82" s="8">
        <v>7</v>
      </c>
      <c r="I82" s="8">
        <v>8</v>
      </c>
      <c r="J82" s="8">
        <v>6</v>
      </c>
      <c r="K82" s="8">
        <v>5</v>
      </c>
      <c r="L82" s="8">
        <v>1</v>
      </c>
      <c r="M82" s="8">
        <v>2</v>
      </c>
      <c r="N82" s="8"/>
      <c r="O82" s="8">
        <v>4</v>
      </c>
      <c r="P82" s="8">
        <v>2</v>
      </c>
      <c r="Q82" s="8">
        <v>6</v>
      </c>
      <c r="R82" s="10" t="s">
        <v>208</v>
      </c>
      <c r="S82" s="10">
        <v>7</v>
      </c>
      <c r="T82" s="10">
        <v>6</v>
      </c>
      <c r="U82" s="8">
        <v>6</v>
      </c>
    </row>
    <row r="83" spans="1:21" s="17" customFormat="1">
      <c r="A83" s="22">
        <v>4</v>
      </c>
      <c r="B83" s="23" t="s">
        <v>354</v>
      </c>
      <c r="C83" s="23" t="s">
        <v>355</v>
      </c>
      <c r="D83" s="24">
        <f t="shared" si="4"/>
        <v>0</v>
      </c>
      <c r="E83" s="24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</row>
    <row r="84" spans="1:21">
      <c r="A84" s="2">
        <v>5</v>
      </c>
      <c r="B84" s="8" t="s">
        <v>72</v>
      </c>
      <c r="C84" s="8" t="s">
        <v>78</v>
      </c>
      <c r="D84" s="9">
        <f t="shared" si="4"/>
        <v>43</v>
      </c>
      <c r="E84" s="3"/>
      <c r="F84" s="8"/>
      <c r="G84" s="8"/>
      <c r="H84" s="8">
        <v>8</v>
      </c>
      <c r="I84" s="8">
        <v>7</v>
      </c>
      <c r="J84" s="8">
        <v>5</v>
      </c>
      <c r="K84" s="8"/>
      <c r="L84" s="8"/>
      <c r="M84" s="8">
        <v>6</v>
      </c>
      <c r="N84" s="8">
        <v>2</v>
      </c>
      <c r="O84" s="8">
        <v>3</v>
      </c>
      <c r="P84" s="8">
        <v>1</v>
      </c>
      <c r="Q84" s="8"/>
      <c r="R84" s="10">
        <v>8</v>
      </c>
      <c r="S84" s="10">
        <v>3</v>
      </c>
      <c r="T84" s="10"/>
      <c r="U84" s="8"/>
    </row>
    <row r="85" spans="1:21" s="17" customFormat="1">
      <c r="A85" s="22">
        <v>6</v>
      </c>
      <c r="B85" s="23" t="s">
        <v>296</v>
      </c>
      <c r="C85" s="23" t="s">
        <v>356</v>
      </c>
      <c r="D85" s="24">
        <f t="shared" si="4"/>
        <v>4</v>
      </c>
      <c r="E85" s="25"/>
      <c r="F85" s="23"/>
      <c r="G85" s="23"/>
      <c r="H85" s="23"/>
      <c r="I85" s="23">
        <v>4</v>
      </c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</row>
    <row r="86" spans="1:21">
      <c r="A86" s="2"/>
      <c r="B86" s="8" t="s">
        <v>75</v>
      </c>
      <c r="C86" s="8" t="s">
        <v>153</v>
      </c>
      <c r="D86" s="9">
        <f t="shared" si="4"/>
        <v>34.5</v>
      </c>
      <c r="E86" s="6"/>
      <c r="F86" s="8"/>
      <c r="G86" s="8">
        <v>3</v>
      </c>
      <c r="H86" s="8">
        <v>4</v>
      </c>
      <c r="I86" s="8">
        <v>0.5</v>
      </c>
      <c r="J86" s="8">
        <v>4</v>
      </c>
      <c r="K86" s="8">
        <v>1</v>
      </c>
      <c r="L86" s="8">
        <v>4</v>
      </c>
      <c r="M86" s="8">
        <v>1</v>
      </c>
      <c r="N86" s="8">
        <v>1</v>
      </c>
      <c r="O86" s="8">
        <v>1</v>
      </c>
      <c r="P86" s="8">
        <v>4</v>
      </c>
      <c r="Q86" s="8">
        <v>4</v>
      </c>
      <c r="R86" s="10" t="s">
        <v>208</v>
      </c>
      <c r="S86" s="10">
        <v>4</v>
      </c>
      <c r="T86" s="10">
        <v>1</v>
      </c>
      <c r="U86" s="8">
        <v>2</v>
      </c>
    </row>
    <row r="87" spans="1:21" s="17" customFormat="1">
      <c r="A87" s="22"/>
      <c r="B87" s="23" t="s">
        <v>357</v>
      </c>
      <c r="C87" s="23" t="s">
        <v>358</v>
      </c>
      <c r="D87" s="24">
        <f t="shared" si="4"/>
        <v>5</v>
      </c>
      <c r="E87" s="28"/>
      <c r="F87" s="23"/>
      <c r="G87" s="23"/>
      <c r="H87" s="23"/>
      <c r="I87" s="23">
        <v>5</v>
      </c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s="17" customFormat="1">
      <c r="A88" s="22"/>
      <c r="B88" s="23" t="s">
        <v>22</v>
      </c>
      <c r="C88" s="23" t="s">
        <v>211</v>
      </c>
      <c r="D88" s="24">
        <f t="shared" si="4"/>
        <v>0</v>
      </c>
      <c r="E88" s="28"/>
      <c r="F88" s="23"/>
      <c r="G88" s="23"/>
      <c r="H88" s="23" t="s">
        <v>202</v>
      </c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s="17" customFormat="1">
      <c r="A89" s="22"/>
      <c r="B89" s="23" t="s">
        <v>79</v>
      </c>
      <c r="C89" s="23" t="s">
        <v>101</v>
      </c>
      <c r="D89" s="24">
        <f t="shared" si="4"/>
        <v>0</v>
      </c>
      <c r="E89" s="28"/>
      <c r="F89" s="23"/>
      <c r="G89" s="23"/>
      <c r="H89" s="23" t="s">
        <v>202</v>
      </c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s="17" customFormat="1">
      <c r="A90" s="22"/>
      <c r="B90" s="23" t="s">
        <v>24</v>
      </c>
      <c r="C90" s="23" t="s">
        <v>359</v>
      </c>
      <c r="D90" s="24">
        <f t="shared" si="4"/>
        <v>0</v>
      </c>
      <c r="E90" s="28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s="17" customFormat="1">
      <c r="A91" s="22"/>
      <c r="B91" s="23" t="s">
        <v>360</v>
      </c>
      <c r="C91" s="23" t="s">
        <v>361</v>
      </c>
      <c r="D91" s="24">
        <f t="shared" si="4"/>
        <v>8</v>
      </c>
      <c r="E91" s="28"/>
      <c r="F91" s="23"/>
      <c r="G91" s="23">
        <v>2</v>
      </c>
      <c r="H91" s="23">
        <v>6</v>
      </c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s="17" customFormat="1">
      <c r="A92" s="22"/>
      <c r="B92" s="23" t="s">
        <v>155</v>
      </c>
      <c r="C92" s="23" t="s">
        <v>115</v>
      </c>
      <c r="D92" s="24">
        <f t="shared" si="4"/>
        <v>4</v>
      </c>
      <c r="E92" s="28"/>
      <c r="F92" s="23"/>
      <c r="G92" s="23">
        <v>1</v>
      </c>
      <c r="H92" s="23">
        <v>3</v>
      </c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s="17" customFormat="1">
      <c r="A93" s="22"/>
      <c r="B93" s="23" t="s">
        <v>212</v>
      </c>
      <c r="C93" s="23" t="s">
        <v>213</v>
      </c>
      <c r="D93" s="24">
        <f t="shared" si="4"/>
        <v>0.5</v>
      </c>
      <c r="E93" s="28"/>
      <c r="F93" s="23"/>
      <c r="G93" s="23"/>
      <c r="H93" s="23">
        <v>0.5</v>
      </c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>
      <c r="A94" s="2"/>
      <c r="B94" s="8" t="s">
        <v>81</v>
      </c>
      <c r="C94" s="8" t="s">
        <v>173</v>
      </c>
      <c r="D94" s="9">
        <f t="shared" si="4"/>
        <v>33</v>
      </c>
      <c r="E94" s="6"/>
      <c r="F94" s="8"/>
      <c r="G94" s="8"/>
      <c r="H94" s="8"/>
      <c r="I94" s="8">
        <v>6</v>
      </c>
      <c r="J94" s="8"/>
      <c r="K94" s="8"/>
      <c r="L94" s="8"/>
      <c r="M94" s="8">
        <v>4</v>
      </c>
      <c r="N94" s="8"/>
      <c r="O94" s="8">
        <v>5</v>
      </c>
      <c r="P94" s="8"/>
      <c r="Q94" s="8"/>
      <c r="R94" s="10">
        <v>6</v>
      </c>
      <c r="S94" s="10">
        <v>5</v>
      </c>
      <c r="T94" s="10">
        <v>2</v>
      </c>
      <c r="U94" s="8">
        <v>5</v>
      </c>
    </row>
    <row r="95" spans="1:21" s="17" customFormat="1">
      <c r="A95" s="22"/>
      <c r="B95" s="23" t="s">
        <v>362</v>
      </c>
      <c r="C95" s="23" t="s">
        <v>204</v>
      </c>
      <c r="D95" s="24">
        <f t="shared" si="4"/>
        <v>3</v>
      </c>
      <c r="E95" s="28"/>
      <c r="F95" s="23"/>
      <c r="G95" s="23"/>
      <c r="H95" s="23"/>
      <c r="I95" s="23">
        <v>3</v>
      </c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s="17" customFormat="1">
      <c r="A96" s="22"/>
      <c r="B96" s="23" t="s">
        <v>94</v>
      </c>
      <c r="C96" s="23" t="s">
        <v>95</v>
      </c>
      <c r="D96" s="24">
        <f t="shared" si="4"/>
        <v>3</v>
      </c>
      <c r="E96" s="28"/>
      <c r="F96" s="23"/>
      <c r="G96" s="23"/>
      <c r="H96" s="23"/>
      <c r="I96" s="23"/>
      <c r="J96" s="23">
        <v>3</v>
      </c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s="17" customFormat="1">
      <c r="A97" s="22"/>
      <c r="B97" s="23" t="s">
        <v>363</v>
      </c>
      <c r="C97" s="23" t="s">
        <v>318</v>
      </c>
      <c r="D97" s="24">
        <f t="shared" si="4"/>
        <v>2</v>
      </c>
      <c r="E97" s="28"/>
      <c r="F97" s="23"/>
      <c r="G97" s="23"/>
      <c r="H97" s="23"/>
      <c r="I97" s="23"/>
      <c r="J97" s="23">
        <v>2</v>
      </c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s="17" customFormat="1">
      <c r="A98" s="22"/>
      <c r="B98" s="23" t="s">
        <v>165</v>
      </c>
      <c r="C98" s="23"/>
      <c r="D98" s="24">
        <f t="shared" si="4"/>
        <v>53</v>
      </c>
      <c r="E98" s="28"/>
      <c r="F98" s="23"/>
      <c r="G98" s="23"/>
      <c r="H98" s="23"/>
      <c r="I98" s="23"/>
      <c r="J98" s="23"/>
      <c r="K98" s="23">
        <v>3</v>
      </c>
      <c r="L98" s="23">
        <v>3</v>
      </c>
      <c r="M98" s="23">
        <v>3</v>
      </c>
      <c r="N98" s="23">
        <v>3</v>
      </c>
      <c r="O98" s="23"/>
      <c r="P98" s="23">
        <v>3</v>
      </c>
      <c r="Q98" s="23">
        <f>5+2+1</f>
        <v>8</v>
      </c>
      <c r="R98" s="23">
        <f>7+5+4+0.5</f>
        <v>16.5</v>
      </c>
      <c r="S98" s="23">
        <f>2+0.5</f>
        <v>2.5</v>
      </c>
      <c r="T98" s="23">
        <f>4+3</f>
        <v>7</v>
      </c>
      <c r="U98" s="23">
        <f>3+1</f>
        <v>4</v>
      </c>
    </row>
    <row r="99" spans="1:21" s="17" customFormat="1">
      <c r="A99" s="22"/>
      <c r="B99" s="23" t="s">
        <v>351</v>
      </c>
      <c r="C99" s="23" t="s">
        <v>364</v>
      </c>
      <c r="D99" s="24">
        <f t="shared" si="4"/>
        <v>4</v>
      </c>
      <c r="E99" s="28"/>
      <c r="F99" s="23"/>
      <c r="G99" s="23"/>
      <c r="H99" s="23"/>
      <c r="I99" s="23"/>
      <c r="J99" s="23"/>
      <c r="K99" s="23">
        <v>2</v>
      </c>
      <c r="L99" s="23">
        <v>2</v>
      </c>
      <c r="M99" s="23"/>
      <c r="N99" s="23"/>
      <c r="O99" s="23"/>
      <c r="P99" s="23"/>
      <c r="Q99" s="23"/>
      <c r="R99" s="23"/>
      <c r="S99" s="23"/>
      <c r="T99" s="23"/>
      <c r="U99" s="23"/>
    </row>
    <row r="100" spans="1:21">
      <c r="A100" s="8"/>
      <c r="B100" s="8"/>
      <c r="C100" s="8"/>
      <c r="D100" s="9"/>
      <c r="E100" s="9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10"/>
      <c r="S100" s="10"/>
      <c r="T100" s="10"/>
      <c r="U100" s="8"/>
    </row>
    <row r="101" spans="1:21">
      <c r="A101" s="2"/>
      <c r="B101" s="3" t="s">
        <v>85</v>
      </c>
      <c r="C101" s="2"/>
      <c r="D101" s="3"/>
      <c r="E101" s="9"/>
      <c r="F101" s="8" t="s">
        <v>164</v>
      </c>
      <c r="G101" s="8">
        <v>3</v>
      </c>
      <c r="H101" s="8">
        <v>3</v>
      </c>
      <c r="I101" s="8">
        <v>5</v>
      </c>
      <c r="J101" s="8">
        <v>4</v>
      </c>
      <c r="K101" s="8">
        <v>4</v>
      </c>
      <c r="L101" s="8">
        <v>4</v>
      </c>
      <c r="M101" s="8">
        <v>1</v>
      </c>
      <c r="N101" s="8">
        <v>3</v>
      </c>
      <c r="O101" s="8">
        <v>2</v>
      </c>
      <c r="P101" s="8">
        <v>4</v>
      </c>
      <c r="Q101" s="8">
        <v>5</v>
      </c>
      <c r="R101" s="10">
        <v>2</v>
      </c>
      <c r="S101" s="10">
        <v>3</v>
      </c>
      <c r="T101" s="10">
        <v>6</v>
      </c>
      <c r="U101" s="8">
        <v>6</v>
      </c>
    </row>
    <row r="102" spans="1:21">
      <c r="A102" s="2"/>
      <c r="B102" s="5" t="s">
        <v>4</v>
      </c>
      <c r="C102" s="7" t="s">
        <v>5</v>
      </c>
      <c r="D102" s="3" t="s">
        <v>6</v>
      </c>
      <c r="E102" s="9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10"/>
      <c r="S102" s="10"/>
      <c r="T102" s="10"/>
      <c r="U102" s="8"/>
    </row>
    <row r="103" spans="1:21" s="17" customFormat="1">
      <c r="A103" s="22">
        <v>1</v>
      </c>
      <c r="B103" s="23" t="s">
        <v>15</v>
      </c>
      <c r="C103" s="23" t="s">
        <v>365</v>
      </c>
      <c r="D103" s="24">
        <f>SUM(G103:U103)</f>
        <v>0</v>
      </c>
      <c r="E103" s="24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</row>
    <row r="104" spans="1:21">
      <c r="A104" s="2">
        <v>2</v>
      </c>
      <c r="B104" s="8" t="s">
        <v>24</v>
      </c>
      <c r="C104" s="8" t="s">
        <v>25</v>
      </c>
      <c r="D104" s="9">
        <f t="shared" ref="D104:D113" si="5">SUM(G104:U104)</f>
        <v>43</v>
      </c>
      <c r="E104" s="9"/>
      <c r="F104" s="8"/>
      <c r="G104" s="8">
        <v>3</v>
      </c>
      <c r="H104" s="8">
        <v>3</v>
      </c>
      <c r="I104" s="8">
        <v>5</v>
      </c>
      <c r="J104" s="8">
        <v>4</v>
      </c>
      <c r="K104" s="8">
        <v>3</v>
      </c>
      <c r="L104" s="8">
        <v>4</v>
      </c>
      <c r="M104" s="8"/>
      <c r="N104" s="8">
        <v>2</v>
      </c>
      <c r="O104" s="8"/>
      <c r="P104" s="8">
        <v>2</v>
      </c>
      <c r="Q104" s="8">
        <v>4</v>
      </c>
      <c r="R104" s="10"/>
      <c r="S104" s="10">
        <v>3</v>
      </c>
      <c r="T104" s="10">
        <v>4</v>
      </c>
      <c r="U104" s="8">
        <v>6</v>
      </c>
    </row>
    <row r="105" spans="1:21" s="17" customFormat="1">
      <c r="A105" s="22">
        <v>3</v>
      </c>
      <c r="B105" s="23" t="s">
        <v>366</v>
      </c>
      <c r="C105" s="23" t="s">
        <v>367</v>
      </c>
      <c r="D105" s="24">
        <f t="shared" si="5"/>
        <v>0</v>
      </c>
      <c r="E105" s="24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</row>
    <row r="106" spans="1:21" s="17" customFormat="1">
      <c r="A106" s="22">
        <v>4</v>
      </c>
      <c r="B106" s="23" t="s">
        <v>368</v>
      </c>
      <c r="C106" s="23" t="s">
        <v>369</v>
      </c>
      <c r="D106" s="24">
        <f t="shared" si="5"/>
        <v>0</v>
      </c>
      <c r="E106" s="24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</row>
    <row r="107" spans="1:21" s="17" customFormat="1">
      <c r="A107" s="22">
        <v>5</v>
      </c>
      <c r="B107" s="23" t="s">
        <v>370</v>
      </c>
      <c r="C107" s="23" t="s">
        <v>371</v>
      </c>
      <c r="D107" s="24">
        <f t="shared" si="5"/>
        <v>0</v>
      </c>
      <c r="E107" s="25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</row>
    <row r="108" spans="1:21" s="17" customFormat="1">
      <c r="A108" s="22">
        <v>6</v>
      </c>
      <c r="B108" s="23" t="s">
        <v>337</v>
      </c>
      <c r="C108" s="23" t="s">
        <v>338</v>
      </c>
      <c r="D108" s="24">
        <f t="shared" si="5"/>
        <v>11</v>
      </c>
      <c r="E108" s="25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>
        <v>3</v>
      </c>
      <c r="R108" s="23"/>
      <c r="S108" s="23"/>
      <c r="T108" s="23">
        <v>5</v>
      </c>
      <c r="U108" s="23">
        <v>3</v>
      </c>
    </row>
    <row r="109" spans="1:21" s="17" customFormat="1">
      <c r="A109" s="22"/>
      <c r="B109" s="23" t="s">
        <v>372</v>
      </c>
      <c r="C109" s="23" t="s">
        <v>332</v>
      </c>
      <c r="D109" s="24">
        <f t="shared" si="5"/>
        <v>7</v>
      </c>
      <c r="E109" s="25"/>
      <c r="F109" s="23"/>
      <c r="G109" s="23">
        <v>2</v>
      </c>
      <c r="H109" s="23">
        <v>2</v>
      </c>
      <c r="I109" s="23">
        <v>3</v>
      </c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</row>
    <row r="110" spans="1:21">
      <c r="A110" s="2"/>
      <c r="B110" s="8" t="s">
        <v>37</v>
      </c>
      <c r="C110" s="8" t="s">
        <v>333</v>
      </c>
      <c r="D110" s="9">
        <f t="shared" si="5"/>
        <v>9</v>
      </c>
      <c r="E110" s="3"/>
      <c r="F110" s="8"/>
      <c r="G110" s="8">
        <v>1</v>
      </c>
      <c r="H110" s="8">
        <v>1</v>
      </c>
      <c r="I110" s="8">
        <v>2</v>
      </c>
      <c r="J110" s="8"/>
      <c r="K110" s="8"/>
      <c r="L110" s="8"/>
      <c r="M110" s="8"/>
      <c r="N110" s="8"/>
      <c r="O110" s="8">
        <v>1</v>
      </c>
      <c r="P110" s="8">
        <v>1</v>
      </c>
      <c r="Q110" s="8">
        <v>1</v>
      </c>
      <c r="R110" s="10">
        <v>1</v>
      </c>
      <c r="S110" s="10">
        <v>1</v>
      </c>
      <c r="T110" s="10" t="s">
        <v>235</v>
      </c>
      <c r="U110" s="8" t="s">
        <v>235</v>
      </c>
    </row>
    <row r="111" spans="1:21">
      <c r="A111" s="2"/>
      <c r="B111" s="8" t="s">
        <v>87</v>
      </c>
      <c r="C111" s="8" t="s">
        <v>373</v>
      </c>
      <c r="D111" s="9">
        <f t="shared" si="5"/>
        <v>33</v>
      </c>
      <c r="E111" s="3"/>
      <c r="F111" s="8"/>
      <c r="G111" s="8"/>
      <c r="H111" s="8"/>
      <c r="I111" s="8">
        <v>4</v>
      </c>
      <c r="J111" s="8">
        <v>2</v>
      </c>
      <c r="K111" s="8">
        <v>2</v>
      </c>
      <c r="L111" s="8">
        <v>2</v>
      </c>
      <c r="M111" s="8">
        <v>1</v>
      </c>
      <c r="N111" s="8">
        <v>1</v>
      </c>
      <c r="O111" s="8">
        <v>2</v>
      </c>
      <c r="P111" s="8">
        <v>3</v>
      </c>
      <c r="Q111" s="8">
        <v>2</v>
      </c>
      <c r="R111" s="10">
        <v>2</v>
      </c>
      <c r="S111" s="10">
        <v>2</v>
      </c>
      <c r="T111" s="10">
        <v>6</v>
      </c>
      <c r="U111" s="8">
        <v>4</v>
      </c>
    </row>
    <row r="112" spans="1:21" s="17" customFormat="1">
      <c r="A112" s="22"/>
      <c r="B112" s="23" t="s">
        <v>330</v>
      </c>
      <c r="C112" s="23" t="s">
        <v>331</v>
      </c>
      <c r="D112" s="24">
        <f t="shared" si="5"/>
        <v>1</v>
      </c>
      <c r="E112" s="25"/>
      <c r="F112" s="23"/>
      <c r="G112" s="23"/>
      <c r="H112" s="23"/>
      <c r="I112" s="23" t="s">
        <v>374</v>
      </c>
      <c r="J112" s="23">
        <v>1</v>
      </c>
      <c r="K112" s="23" t="s">
        <v>374</v>
      </c>
      <c r="L112" s="23" t="s">
        <v>374</v>
      </c>
      <c r="M112" s="23"/>
      <c r="N112" s="23"/>
      <c r="O112" s="23"/>
      <c r="P112" s="23"/>
      <c r="Q112" s="23"/>
      <c r="R112" s="23"/>
      <c r="S112" s="23"/>
      <c r="T112" s="23"/>
      <c r="U112" s="23"/>
    </row>
    <row r="113" spans="1:21">
      <c r="A113" s="2"/>
      <c r="B113" s="8" t="s">
        <v>13</v>
      </c>
      <c r="C113" s="8" t="s">
        <v>89</v>
      </c>
      <c r="D113" s="9">
        <f t="shared" si="5"/>
        <v>30</v>
      </c>
      <c r="E113" s="3"/>
      <c r="F113" s="8"/>
      <c r="G113" s="8"/>
      <c r="H113" s="8"/>
      <c r="I113" s="8"/>
      <c r="J113" s="8">
        <v>3</v>
      </c>
      <c r="K113" s="8">
        <v>4</v>
      </c>
      <c r="L113" s="8">
        <v>3</v>
      </c>
      <c r="M113" s="8"/>
      <c r="N113" s="8">
        <v>3</v>
      </c>
      <c r="O113" s="8"/>
      <c r="P113" s="8">
        <v>4</v>
      </c>
      <c r="Q113" s="8">
        <v>5</v>
      </c>
      <c r="R113" s="10"/>
      <c r="S113" s="10"/>
      <c r="T113" s="10">
        <v>3</v>
      </c>
      <c r="U113" s="8">
        <v>5</v>
      </c>
    </row>
    <row r="114" spans="1:21">
      <c r="A114" s="2"/>
      <c r="B114" s="8"/>
      <c r="C114" s="8"/>
      <c r="D114" s="9"/>
      <c r="E114" s="3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10"/>
      <c r="S114" s="10"/>
      <c r="T114" s="10"/>
      <c r="U114" s="8"/>
    </row>
    <row r="115" spans="1:21">
      <c r="A115" s="2"/>
      <c r="B115" s="3" t="s">
        <v>92</v>
      </c>
      <c r="C115" s="2"/>
      <c r="D115" s="3"/>
      <c r="E115" s="3"/>
      <c r="F115" s="8" t="s">
        <v>164</v>
      </c>
      <c r="G115" s="8">
        <v>4</v>
      </c>
      <c r="H115" s="8">
        <v>4</v>
      </c>
      <c r="I115" s="8">
        <v>3</v>
      </c>
      <c r="J115" s="8">
        <v>6</v>
      </c>
      <c r="K115" s="8">
        <v>3</v>
      </c>
      <c r="L115" s="8">
        <v>3</v>
      </c>
      <c r="M115" s="8">
        <v>5</v>
      </c>
      <c r="N115" s="8">
        <v>3</v>
      </c>
      <c r="O115" s="8">
        <v>4</v>
      </c>
      <c r="P115" s="8">
        <v>4</v>
      </c>
      <c r="Q115" s="8">
        <v>2</v>
      </c>
      <c r="R115" s="10">
        <v>4</v>
      </c>
      <c r="S115" s="10">
        <v>4</v>
      </c>
      <c r="T115" s="10">
        <v>3</v>
      </c>
      <c r="U115" s="8">
        <v>3</v>
      </c>
    </row>
    <row r="116" spans="1:21">
      <c r="A116" s="2"/>
      <c r="B116" s="5" t="s">
        <v>4</v>
      </c>
      <c r="C116" s="7" t="s">
        <v>5</v>
      </c>
      <c r="D116" s="3" t="s">
        <v>6</v>
      </c>
      <c r="E116" s="3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10"/>
      <c r="S116" s="10"/>
      <c r="T116" s="10"/>
      <c r="U116" s="8"/>
    </row>
    <row r="117" spans="1:21">
      <c r="A117" s="2">
        <v>1</v>
      </c>
      <c r="B117" s="8" t="s">
        <v>54</v>
      </c>
      <c r="C117" s="8" t="s">
        <v>55</v>
      </c>
      <c r="D117" s="9">
        <f>SUM(G117:U117)</f>
        <v>42</v>
      </c>
      <c r="E117" s="3"/>
      <c r="F117" s="8"/>
      <c r="G117" s="8">
        <v>4</v>
      </c>
      <c r="H117" s="8">
        <v>3</v>
      </c>
      <c r="I117" s="8">
        <v>3</v>
      </c>
      <c r="J117" s="8">
        <v>5</v>
      </c>
      <c r="K117" s="8">
        <v>2</v>
      </c>
      <c r="L117" s="8">
        <v>2</v>
      </c>
      <c r="M117" s="8">
        <v>2</v>
      </c>
      <c r="N117" s="8">
        <v>1</v>
      </c>
      <c r="O117" s="8">
        <v>3</v>
      </c>
      <c r="P117" s="8">
        <v>4</v>
      </c>
      <c r="Q117" s="8"/>
      <c r="R117" s="10">
        <v>3</v>
      </c>
      <c r="S117" s="10">
        <v>4</v>
      </c>
      <c r="T117" s="10">
        <v>3</v>
      </c>
      <c r="U117" s="8">
        <v>3</v>
      </c>
    </row>
    <row r="118" spans="1:21">
      <c r="A118" s="2">
        <v>2</v>
      </c>
      <c r="B118" s="8" t="s">
        <v>56</v>
      </c>
      <c r="C118" s="8" t="s">
        <v>12</v>
      </c>
      <c r="D118" s="9">
        <f t="shared" ref="D118:D123" si="6">SUM(G118:U118)</f>
        <v>44</v>
      </c>
      <c r="E118" s="3"/>
      <c r="F118" s="8"/>
      <c r="G118" s="8">
        <v>3</v>
      </c>
      <c r="H118" s="8">
        <v>1</v>
      </c>
      <c r="I118" s="8">
        <v>2</v>
      </c>
      <c r="J118" s="8">
        <v>6</v>
      </c>
      <c r="K118" s="8">
        <v>3</v>
      </c>
      <c r="L118" s="8">
        <v>3</v>
      </c>
      <c r="M118" s="8">
        <v>4</v>
      </c>
      <c r="N118" s="8">
        <v>2</v>
      </c>
      <c r="O118" s="8">
        <v>4</v>
      </c>
      <c r="P118" s="8">
        <v>3</v>
      </c>
      <c r="Q118" s="8">
        <v>2</v>
      </c>
      <c r="R118" s="10">
        <v>4</v>
      </c>
      <c r="S118" s="10">
        <v>3</v>
      </c>
      <c r="T118" s="10">
        <v>2</v>
      </c>
      <c r="U118" s="8">
        <v>2</v>
      </c>
    </row>
    <row r="119" spans="1:21">
      <c r="A119" s="2">
        <v>3</v>
      </c>
      <c r="B119" s="8" t="s">
        <v>51</v>
      </c>
      <c r="C119" s="8" t="s">
        <v>10</v>
      </c>
      <c r="D119" s="9">
        <f t="shared" si="6"/>
        <v>10</v>
      </c>
      <c r="E119" s="3"/>
      <c r="F119" s="8"/>
      <c r="G119" s="8">
        <v>1</v>
      </c>
      <c r="H119" s="8">
        <v>2</v>
      </c>
      <c r="I119" s="8"/>
      <c r="J119" s="8">
        <v>3</v>
      </c>
      <c r="K119" s="8">
        <v>1</v>
      </c>
      <c r="L119" s="8">
        <v>1</v>
      </c>
      <c r="M119" s="8">
        <v>1</v>
      </c>
      <c r="N119" s="8"/>
      <c r="O119" s="8"/>
      <c r="P119" s="8"/>
      <c r="Q119" s="8"/>
      <c r="R119" s="10">
        <v>1</v>
      </c>
      <c r="S119" s="10"/>
      <c r="T119" s="10"/>
      <c r="U119" s="8"/>
    </row>
    <row r="120" spans="1:21">
      <c r="A120" s="2">
        <v>4</v>
      </c>
      <c r="B120" s="8" t="s">
        <v>43</v>
      </c>
      <c r="C120" s="8" t="s">
        <v>375</v>
      </c>
      <c r="D120" s="9">
        <f t="shared" si="6"/>
        <v>21</v>
      </c>
      <c r="E120" s="3"/>
      <c r="F120" s="8"/>
      <c r="G120" s="8">
        <v>2</v>
      </c>
      <c r="H120" s="8">
        <v>4</v>
      </c>
      <c r="I120" s="8">
        <v>1</v>
      </c>
      <c r="J120" s="8">
        <v>4</v>
      </c>
      <c r="K120" s="8"/>
      <c r="L120" s="8"/>
      <c r="M120" s="8">
        <v>5</v>
      </c>
      <c r="N120" s="8">
        <v>3</v>
      </c>
      <c r="O120" s="8">
        <v>2</v>
      </c>
      <c r="P120" s="8"/>
      <c r="Q120" s="8"/>
      <c r="R120" s="10"/>
      <c r="S120" s="10"/>
      <c r="T120" s="10"/>
      <c r="U120" s="8"/>
    </row>
    <row r="121" spans="1:21" s="17" customFormat="1">
      <c r="A121" s="22"/>
      <c r="B121" s="23" t="s">
        <v>376</v>
      </c>
      <c r="C121" s="23" t="s">
        <v>377</v>
      </c>
      <c r="D121" s="24">
        <f t="shared" si="6"/>
        <v>2</v>
      </c>
      <c r="E121" s="25"/>
      <c r="F121" s="23"/>
      <c r="G121" s="23"/>
      <c r="H121" s="23"/>
      <c r="I121" s="23"/>
      <c r="J121" s="23">
        <v>2</v>
      </c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s="17" customFormat="1">
      <c r="A122" s="22"/>
      <c r="B122" s="23" t="s">
        <v>378</v>
      </c>
      <c r="C122" s="23" t="s">
        <v>379</v>
      </c>
      <c r="D122" s="24">
        <f t="shared" si="6"/>
        <v>5</v>
      </c>
      <c r="E122" s="25"/>
      <c r="F122" s="23"/>
      <c r="G122" s="23"/>
      <c r="H122" s="23"/>
      <c r="I122" s="23"/>
      <c r="J122" s="23"/>
      <c r="K122" s="23"/>
      <c r="L122" s="23"/>
      <c r="M122" s="23">
        <v>3</v>
      </c>
      <c r="N122" s="23"/>
      <c r="O122" s="23"/>
      <c r="P122" s="23">
        <v>2</v>
      </c>
      <c r="Q122" s="23"/>
      <c r="R122" s="23"/>
      <c r="S122" s="23"/>
      <c r="T122" s="23"/>
      <c r="U122" s="23"/>
    </row>
    <row r="123" spans="1:21" s="17" customFormat="1">
      <c r="A123" s="22"/>
      <c r="B123" s="23" t="s">
        <v>165</v>
      </c>
      <c r="C123" s="23"/>
      <c r="D123" s="24">
        <f t="shared" si="6"/>
        <v>10</v>
      </c>
      <c r="E123" s="25"/>
      <c r="F123" s="23"/>
      <c r="G123" s="23"/>
      <c r="H123" s="23"/>
      <c r="I123" s="23"/>
      <c r="J123" s="23"/>
      <c r="K123" s="23"/>
      <c r="L123" s="23"/>
      <c r="M123" s="23"/>
      <c r="N123" s="23"/>
      <c r="O123" s="23">
        <v>1</v>
      </c>
      <c r="P123" s="23">
        <v>1</v>
      </c>
      <c r="Q123" s="23">
        <v>1</v>
      </c>
      <c r="R123" s="23">
        <v>2</v>
      </c>
      <c r="S123" s="23">
        <f>2+1</f>
        <v>3</v>
      </c>
      <c r="T123" s="23">
        <v>1</v>
      </c>
      <c r="U123" s="23">
        <v>1</v>
      </c>
    </row>
    <row r="124" spans="1:21">
      <c r="A124" s="8"/>
      <c r="B124" s="8"/>
      <c r="C124" s="8"/>
      <c r="D124" s="9"/>
      <c r="E124" s="3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10"/>
      <c r="S124" s="10"/>
      <c r="T124" s="10"/>
      <c r="U124" s="8"/>
    </row>
    <row r="125" spans="1:21">
      <c r="A125" s="8"/>
      <c r="B125" s="3" t="s">
        <v>96</v>
      </c>
      <c r="C125" s="2"/>
      <c r="D125" s="3"/>
      <c r="E125" s="3"/>
      <c r="F125" s="8" t="s">
        <v>164</v>
      </c>
      <c r="G125" s="8">
        <v>3</v>
      </c>
      <c r="H125" s="8">
        <v>5</v>
      </c>
      <c r="I125" s="8">
        <v>6</v>
      </c>
      <c r="J125" s="8">
        <v>7</v>
      </c>
      <c r="K125" s="8">
        <v>3</v>
      </c>
      <c r="L125" s="8">
        <v>3</v>
      </c>
      <c r="M125" s="8">
        <v>5</v>
      </c>
      <c r="N125" s="8">
        <v>3</v>
      </c>
      <c r="O125" s="8">
        <v>4</v>
      </c>
      <c r="P125" s="8">
        <v>4</v>
      </c>
      <c r="Q125" s="8">
        <v>2</v>
      </c>
      <c r="R125" s="10">
        <v>5</v>
      </c>
      <c r="S125" s="10">
        <v>3</v>
      </c>
      <c r="T125" s="10">
        <v>3</v>
      </c>
      <c r="U125" s="8">
        <v>3</v>
      </c>
    </row>
    <row r="126" spans="1:21">
      <c r="A126" s="2"/>
      <c r="B126" s="5" t="s">
        <v>4</v>
      </c>
      <c r="C126" s="7" t="s">
        <v>5</v>
      </c>
      <c r="D126" s="3" t="s">
        <v>6</v>
      </c>
      <c r="E126" s="3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10"/>
      <c r="S126" s="10"/>
      <c r="T126" s="10"/>
      <c r="U126" s="8"/>
    </row>
    <row r="127" spans="1:21" s="17" customFormat="1">
      <c r="A127" s="22">
        <v>1</v>
      </c>
      <c r="B127" s="22" t="s">
        <v>110</v>
      </c>
      <c r="C127" s="22" t="s">
        <v>193</v>
      </c>
      <c r="D127" s="28">
        <f>SUM(G127:U127)</f>
        <v>0</v>
      </c>
      <c r="E127" s="25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>
      <c r="A128" s="2">
        <v>2</v>
      </c>
      <c r="B128" s="2" t="s">
        <v>77</v>
      </c>
      <c r="C128" s="8" t="s">
        <v>44</v>
      </c>
      <c r="D128" s="6">
        <f t="shared" ref="D128:D140" si="7">SUM(G128:U128)</f>
        <v>31</v>
      </c>
      <c r="E128" s="3"/>
      <c r="F128" s="8"/>
      <c r="G128" s="8">
        <v>3</v>
      </c>
      <c r="H128" s="8">
        <v>5</v>
      </c>
      <c r="I128" s="8">
        <v>4</v>
      </c>
      <c r="J128" s="8">
        <v>7</v>
      </c>
      <c r="K128" s="8"/>
      <c r="L128" s="8"/>
      <c r="M128" s="8">
        <v>5</v>
      </c>
      <c r="N128" s="8">
        <v>3</v>
      </c>
      <c r="O128" s="8">
        <v>4</v>
      </c>
      <c r="P128" s="8"/>
      <c r="Q128" s="8"/>
      <c r="R128" s="10"/>
      <c r="S128" s="10"/>
      <c r="T128" s="10"/>
      <c r="U128" s="8"/>
    </row>
    <row r="129" spans="1:21" s="17" customFormat="1">
      <c r="A129" s="22">
        <v>3</v>
      </c>
      <c r="B129" s="22" t="s">
        <v>268</v>
      </c>
      <c r="C129" s="23" t="s">
        <v>269</v>
      </c>
      <c r="D129" s="28">
        <f t="shared" si="7"/>
        <v>0</v>
      </c>
      <c r="E129" s="25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>
      <c r="A130" s="2">
        <v>4</v>
      </c>
      <c r="B130" s="2" t="s">
        <v>79</v>
      </c>
      <c r="C130" s="8" t="s">
        <v>380</v>
      </c>
      <c r="D130" s="6">
        <f t="shared" si="7"/>
        <v>25</v>
      </c>
      <c r="E130" s="3"/>
      <c r="F130" s="8"/>
      <c r="G130" s="8">
        <v>1</v>
      </c>
      <c r="H130" s="8">
        <v>2</v>
      </c>
      <c r="I130" s="8">
        <v>6</v>
      </c>
      <c r="J130" s="8">
        <v>4</v>
      </c>
      <c r="K130" s="8"/>
      <c r="L130" s="8"/>
      <c r="M130" s="8">
        <v>4</v>
      </c>
      <c r="N130" s="8">
        <v>1</v>
      </c>
      <c r="O130" s="8">
        <v>3</v>
      </c>
      <c r="P130" s="8">
        <v>4</v>
      </c>
      <c r="Q130" s="8"/>
      <c r="R130" s="10"/>
      <c r="S130" s="10"/>
      <c r="T130" s="10"/>
      <c r="U130" s="8"/>
    </row>
    <row r="131" spans="1:21" s="17" customFormat="1">
      <c r="A131" s="22">
        <v>5</v>
      </c>
      <c r="B131" s="22" t="s">
        <v>194</v>
      </c>
      <c r="C131" s="23" t="s">
        <v>195</v>
      </c>
      <c r="D131" s="28">
        <f t="shared" si="7"/>
        <v>0</v>
      </c>
      <c r="E131" s="25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s="17" customFormat="1">
      <c r="A132" s="22">
        <v>6</v>
      </c>
      <c r="B132" s="22" t="s">
        <v>196</v>
      </c>
      <c r="C132" s="23" t="s">
        <v>197</v>
      </c>
      <c r="D132" s="28">
        <f t="shared" si="7"/>
        <v>0</v>
      </c>
      <c r="E132" s="25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s="17" customFormat="1">
      <c r="A133" s="22"/>
      <c r="B133" s="23" t="s">
        <v>381</v>
      </c>
      <c r="C133" s="23" t="s">
        <v>263</v>
      </c>
      <c r="D133" s="28">
        <f t="shared" si="7"/>
        <v>0</v>
      </c>
      <c r="E133" s="25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s="17" customFormat="1">
      <c r="A134" s="22"/>
      <c r="B134" s="22" t="s">
        <v>200</v>
      </c>
      <c r="C134" s="23" t="s">
        <v>201</v>
      </c>
      <c r="D134" s="28">
        <f t="shared" si="7"/>
        <v>3</v>
      </c>
      <c r="E134" s="25"/>
      <c r="F134" s="23"/>
      <c r="G134" s="23"/>
      <c r="H134" s="23">
        <v>3</v>
      </c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s="17" customFormat="1">
      <c r="A135" s="22"/>
      <c r="B135" s="22" t="s">
        <v>264</v>
      </c>
      <c r="C135" s="23" t="s">
        <v>314</v>
      </c>
      <c r="D135" s="28">
        <f t="shared" si="7"/>
        <v>0</v>
      </c>
      <c r="E135" s="25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A136" s="2"/>
      <c r="B136" s="8" t="s">
        <v>26</v>
      </c>
      <c r="C136" s="8" t="s">
        <v>27</v>
      </c>
      <c r="D136" s="6">
        <f t="shared" si="7"/>
        <v>9.5</v>
      </c>
      <c r="E136" s="3"/>
      <c r="F136" s="8"/>
      <c r="G136" s="8"/>
      <c r="H136" s="8">
        <v>1</v>
      </c>
      <c r="I136" s="8">
        <v>1</v>
      </c>
      <c r="J136" s="8">
        <v>0.5</v>
      </c>
      <c r="K136" s="8">
        <v>1</v>
      </c>
      <c r="L136" s="8">
        <v>1</v>
      </c>
      <c r="M136" s="8">
        <v>1</v>
      </c>
      <c r="N136" s="8"/>
      <c r="O136" s="8">
        <v>1</v>
      </c>
      <c r="P136" s="8">
        <v>1</v>
      </c>
      <c r="Q136" s="8">
        <v>1</v>
      </c>
      <c r="R136" s="10">
        <v>1</v>
      </c>
      <c r="S136" s="10"/>
      <c r="T136" s="10"/>
      <c r="U136" s="8"/>
    </row>
    <row r="137" spans="1:21">
      <c r="A137" s="8"/>
      <c r="B137" s="8" t="s">
        <v>59</v>
      </c>
      <c r="C137" s="8" t="s">
        <v>60</v>
      </c>
      <c r="D137" s="6">
        <f t="shared" si="7"/>
        <v>26</v>
      </c>
      <c r="E137" s="3"/>
      <c r="F137" s="8"/>
      <c r="G137" s="8">
        <v>2</v>
      </c>
      <c r="H137" s="8">
        <v>4</v>
      </c>
      <c r="I137" s="8">
        <v>3</v>
      </c>
      <c r="J137" s="8">
        <v>3</v>
      </c>
      <c r="K137" s="8">
        <v>3</v>
      </c>
      <c r="L137" s="8">
        <v>3</v>
      </c>
      <c r="M137" s="8">
        <v>3</v>
      </c>
      <c r="N137" s="8">
        <v>2</v>
      </c>
      <c r="O137" s="8"/>
      <c r="P137" s="8"/>
      <c r="Q137" s="8"/>
      <c r="R137" s="10"/>
      <c r="S137" s="10"/>
      <c r="T137" s="10">
        <v>2</v>
      </c>
      <c r="U137" s="8">
        <v>1</v>
      </c>
    </row>
    <row r="138" spans="1:21" s="17" customFormat="1">
      <c r="A138" s="23" t="s">
        <v>382</v>
      </c>
      <c r="B138" s="23" t="s">
        <v>165</v>
      </c>
      <c r="C138" s="23"/>
      <c r="D138" s="28">
        <f t="shared" si="7"/>
        <v>28</v>
      </c>
      <c r="E138" s="25"/>
      <c r="F138" s="23"/>
      <c r="G138" s="23"/>
      <c r="H138" s="23"/>
      <c r="I138" s="23">
        <f>5+2</f>
        <v>7</v>
      </c>
      <c r="J138" s="23">
        <f>6+5</f>
        <v>11</v>
      </c>
      <c r="K138" s="23"/>
      <c r="L138" s="23"/>
      <c r="M138" s="23">
        <v>2</v>
      </c>
      <c r="N138" s="23"/>
      <c r="O138" s="23"/>
      <c r="P138" s="23"/>
      <c r="Q138" s="23"/>
      <c r="R138" s="23">
        <f>5+2</f>
        <v>7</v>
      </c>
      <c r="S138" s="23">
        <v>1</v>
      </c>
      <c r="T138" s="23"/>
      <c r="U138" s="23"/>
    </row>
    <row r="139" spans="1:21">
      <c r="A139" s="8"/>
      <c r="B139" s="8" t="s">
        <v>31</v>
      </c>
      <c r="C139" s="8" t="s">
        <v>32</v>
      </c>
      <c r="D139" s="6">
        <f t="shared" si="7"/>
        <v>24</v>
      </c>
      <c r="E139" s="3"/>
      <c r="F139" s="8"/>
      <c r="G139" s="8"/>
      <c r="H139" s="8"/>
      <c r="I139" s="8"/>
      <c r="J139" s="8">
        <v>2</v>
      </c>
      <c r="K139" s="8">
        <v>2</v>
      </c>
      <c r="L139" s="8">
        <v>2</v>
      </c>
      <c r="M139" s="8"/>
      <c r="N139" s="8"/>
      <c r="O139" s="8">
        <v>2</v>
      </c>
      <c r="P139" s="8">
        <v>3</v>
      </c>
      <c r="Q139" s="8">
        <v>2</v>
      </c>
      <c r="R139" s="10">
        <v>3</v>
      </c>
      <c r="S139" s="10">
        <v>2</v>
      </c>
      <c r="T139" s="10">
        <v>3</v>
      </c>
      <c r="U139" s="8">
        <v>3</v>
      </c>
    </row>
    <row r="140" spans="1:21" s="17" customFormat="1">
      <c r="A140" s="23"/>
      <c r="B140" s="23" t="s">
        <v>326</v>
      </c>
      <c r="C140" s="23" t="s">
        <v>352</v>
      </c>
      <c r="D140" s="28">
        <f t="shared" si="7"/>
        <v>2</v>
      </c>
      <c r="E140" s="25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>
        <v>2</v>
      </c>
      <c r="Q140" s="23"/>
      <c r="R140" s="23"/>
      <c r="S140" s="23"/>
      <c r="T140" s="23"/>
      <c r="U140" s="23"/>
    </row>
    <row r="141" spans="1:21">
      <c r="A141" s="2"/>
      <c r="B141" s="8"/>
      <c r="C141" s="8"/>
      <c r="D141" s="9"/>
      <c r="E141" s="3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10"/>
      <c r="S141" s="10"/>
      <c r="T141" s="10"/>
      <c r="U141" s="8"/>
    </row>
    <row r="142" spans="1:21">
      <c r="A142" s="2"/>
      <c r="B142" s="3" t="s">
        <v>105</v>
      </c>
      <c r="C142" s="2"/>
      <c r="D142" s="3"/>
      <c r="E142" s="3"/>
      <c r="F142" s="8" t="s">
        <v>164</v>
      </c>
      <c r="G142" s="8">
        <v>7</v>
      </c>
      <c r="H142" s="8">
        <v>15</v>
      </c>
      <c r="I142" s="8">
        <v>23</v>
      </c>
      <c r="J142" s="8">
        <v>16</v>
      </c>
      <c r="K142" s="8">
        <v>13</v>
      </c>
      <c r="L142" s="8">
        <v>13</v>
      </c>
      <c r="M142" s="8">
        <v>11</v>
      </c>
      <c r="N142" s="8">
        <v>11</v>
      </c>
      <c r="O142" s="8">
        <v>12</v>
      </c>
      <c r="P142" s="8">
        <v>11</v>
      </c>
      <c r="Q142" s="8">
        <v>10</v>
      </c>
      <c r="R142" s="10">
        <v>10</v>
      </c>
      <c r="S142" s="10">
        <v>6</v>
      </c>
      <c r="T142" s="10">
        <v>11</v>
      </c>
      <c r="U142" s="8">
        <v>11</v>
      </c>
    </row>
    <row r="143" spans="1:21">
      <c r="A143" s="2"/>
      <c r="B143" s="5" t="s">
        <v>4</v>
      </c>
      <c r="C143" s="7" t="s">
        <v>5</v>
      </c>
      <c r="D143" s="3" t="s">
        <v>6</v>
      </c>
      <c r="E143" s="3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10"/>
      <c r="S143" s="10"/>
      <c r="T143" s="10"/>
      <c r="U143" s="8"/>
    </row>
    <row r="144" spans="1:21" s="17" customFormat="1">
      <c r="A144" s="22">
        <v>1</v>
      </c>
      <c r="B144" s="22" t="s">
        <v>205</v>
      </c>
      <c r="C144" s="22" t="s">
        <v>206</v>
      </c>
      <c r="D144" s="28">
        <f>SUM(G144:U144)</f>
        <v>22</v>
      </c>
      <c r="E144" s="25"/>
      <c r="F144" s="23"/>
      <c r="G144" s="23"/>
      <c r="H144" s="23"/>
      <c r="I144" s="23">
        <v>22</v>
      </c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</row>
    <row r="145" spans="1:21" s="17" customFormat="1">
      <c r="A145" s="22">
        <v>2</v>
      </c>
      <c r="B145" s="22"/>
      <c r="C145" s="22"/>
      <c r="D145" s="28">
        <f t="shared" ref="D145:D177" si="8">SUM(G145:U145)</f>
        <v>0</v>
      </c>
      <c r="E145" s="25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</row>
    <row r="146" spans="1:21">
      <c r="A146" s="2">
        <v>3</v>
      </c>
      <c r="B146" s="8" t="s">
        <v>106</v>
      </c>
      <c r="C146" s="8" t="s">
        <v>107</v>
      </c>
      <c r="D146" s="6">
        <f t="shared" si="8"/>
        <v>124.5</v>
      </c>
      <c r="E146" s="3"/>
      <c r="F146" s="8"/>
      <c r="G146" s="8">
        <v>5</v>
      </c>
      <c r="H146" s="8">
        <v>15</v>
      </c>
      <c r="I146" s="8">
        <v>21</v>
      </c>
      <c r="J146" s="8" t="s">
        <v>202</v>
      </c>
      <c r="K146" s="8">
        <v>11</v>
      </c>
      <c r="L146" s="8">
        <v>11</v>
      </c>
      <c r="M146" s="8">
        <v>10</v>
      </c>
      <c r="N146" s="8">
        <v>0.5</v>
      </c>
      <c r="O146" s="8">
        <v>9</v>
      </c>
      <c r="P146" s="8">
        <v>11</v>
      </c>
      <c r="Q146" s="8">
        <v>6</v>
      </c>
      <c r="R146" s="10">
        <v>8</v>
      </c>
      <c r="S146" s="10">
        <v>2</v>
      </c>
      <c r="T146" s="10">
        <v>9</v>
      </c>
      <c r="U146" s="8">
        <v>6</v>
      </c>
    </row>
    <row r="147" spans="1:21">
      <c r="A147" s="8">
        <v>4</v>
      </c>
      <c r="B147" s="2" t="s">
        <v>75</v>
      </c>
      <c r="C147" s="10" t="s">
        <v>76</v>
      </c>
      <c r="D147" s="6">
        <f t="shared" si="8"/>
        <v>89</v>
      </c>
      <c r="E147" s="3"/>
      <c r="F147" s="8"/>
      <c r="G147" s="8">
        <v>3</v>
      </c>
      <c r="H147" s="8" t="s">
        <v>202</v>
      </c>
      <c r="I147" s="8">
        <v>18</v>
      </c>
      <c r="J147" s="8" t="s">
        <v>202</v>
      </c>
      <c r="K147" s="8">
        <v>10</v>
      </c>
      <c r="L147" s="8">
        <v>13</v>
      </c>
      <c r="M147" s="8">
        <v>8</v>
      </c>
      <c r="N147" s="8">
        <v>10</v>
      </c>
      <c r="O147" s="8" t="s">
        <v>202</v>
      </c>
      <c r="P147" s="8" t="s">
        <v>202</v>
      </c>
      <c r="Q147" s="8" t="s">
        <v>202</v>
      </c>
      <c r="R147" s="10">
        <v>6</v>
      </c>
      <c r="S147" s="10">
        <v>6</v>
      </c>
      <c r="T147" s="10">
        <v>8</v>
      </c>
      <c r="U147" s="8">
        <v>7</v>
      </c>
    </row>
    <row r="148" spans="1:21" s="17" customFormat="1">
      <c r="A148" s="23">
        <v>5</v>
      </c>
      <c r="B148" s="22"/>
      <c r="C148" s="22"/>
      <c r="D148" s="28">
        <f t="shared" si="8"/>
        <v>0</v>
      </c>
      <c r="E148" s="25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</row>
    <row r="149" spans="1:21" s="17" customFormat="1">
      <c r="A149" s="22">
        <v>6</v>
      </c>
      <c r="B149" s="22" t="s">
        <v>203</v>
      </c>
      <c r="C149" s="22" t="s">
        <v>204</v>
      </c>
      <c r="D149" s="28">
        <f t="shared" si="8"/>
        <v>0</v>
      </c>
      <c r="E149" s="25"/>
      <c r="F149" s="23"/>
      <c r="G149" s="23"/>
      <c r="H149" s="23" t="s">
        <v>202</v>
      </c>
      <c r="I149" s="23" t="s">
        <v>202</v>
      </c>
      <c r="J149" s="23" t="s">
        <v>202</v>
      </c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</row>
    <row r="150" spans="1:21" s="17" customFormat="1">
      <c r="A150" s="23"/>
      <c r="B150" s="22" t="s">
        <v>198</v>
      </c>
      <c r="C150" s="22" t="s">
        <v>216</v>
      </c>
      <c r="D150" s="28">
        <f t="shared" si="8"/>
        <v>0</v>
      </c>
      <c r="E150" s="25"/>
      <c r="F150" s="23"/>
      <c r="G150" s="23"/>
      <c r="H150" s="23" t="s">
        <v>202</v>
      </c>
      <c r="I150" s="23" t="s">
        <v>202</v>
      </c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</row>
    <row r="151" spans="1:21">
      <c r="A151" s="2"/>
      <c r="B151" s="2" t="s">
        <v>108</v>
      </c>
      <c r="C151" s="2" t="s">
        <v>91</v>
      </c>
      <c r="D151" s="6">
        <f t="shared" si="8"/>
        <v>72.5</v>
      </c>
      <c r="E151" s="3"/>
      <c r="F151" s="8"/>
      <c r="G151" s="8"/>
      <c r="H151" s="8" t="s">
        <v>202</v>
      </c>
      <c r="I151" s="8">
        <v>23</v>
      </c>
      <c r="J151" s="8">
        <v>0.5</v>
      </c>
      <c r="K151" s="8" t="s">
        <v>202</v>
      </c>
      <c r="L151" s="8">
        <v>0.5</v>
      </c>
      <c r="M151" s="8">
        <v>0.5</v>
      </c>
      <c r="N151" s="8">
        <v>9</v>
      </c>
      <c r="O151" s="8" t="s">
        <v>202</v>
      </c>
      <c r="P151" s="8">
        <v>7</v>
      </c>
      <c r="Q151" s="8">
        <v>5</v>
      </c>
      <c r="R151" s="10">
        <v>7</v>
      </c>
      <c r="S151" s="10">
        <v>5</v>
      </c>
      <c r="T151" s="10">
        <v>7</v>
      </c>
      <c r="U151" s="8">
        <v>8</v>
      </c>
    </row>
    <row r="152" spans="1:21" s="17" customFormat="1">
      <c r="A152" s="23"/>
      <c r="B152" s="22"/>
      <c r="C152" s="22"/>
      <c r="D152" s="28">
        <f t="shared" si="8"/>
        <v>0</v>
      </c>
      <c r="E152" s="25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</row>
    <row r="153" spans="1:21">
      <c r="A153" s="8"/>
      <c r="B153" s="2" t="s">
        <v>72</v>
      </c>
      <c r="C153" s="2" t="s">
        <v>73</v>
      </c>
      <c r="D153" s="6">
        <f t="shared" si="8"/>
        <v>44.5</v>
      </c>
      <c r="E153" s="3"/>
      <c r="F153" s="8"/>
      <c r="G153" s="8"/>
      <c r="H153" s="8" t="s">
        <v>202</v>
      </c>
      <c r="I153" s="8" t="s">
        <v>202</v>
      </c>
      <c r="J153" s="8">
        <v>11</v>
      </c>
      <c r="K153" s="8"/>
      <c r="L153" s="8"/>
      <c r="M153" s="8">
        <v>7</v>
      </c>
      <c r="N153" s="8">
        <v>8</v>
      </c>
      <c r="O153" s="8">
        <v>10</v>
      </c>
      <c r="P153" s="8">
        <v>0.5</v>
      </c>
      <c r="Q153" s="8"/>
      <c r="R153" s="10">
        <v>5</v>
      </c>
      <c r="S153" s="10">
        <v>3</v>
      </c>
      <c r="T153" s="10"/>
      <c r="U153" s="8"/>
    </row>
    <row r="154" spans="1:21" s="17" customFormat="1">
      <c r="A154" s="23"/>
      <c r="B154" s="23"/>
      <c r="C154" s="23"/>
      <c r="D154" s="28">
        <f t="shared" si="8"/>
        <v>0</v>
      </c>
      <c r="E154" s="25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s="17" customFormat="1">
      <c r="A155" s="23"/>
      <c r="B155" s="22" t="s">
        <v>177</v>
      </c>
      <c r="C155" s="22" t="s">
        <v>178</v>
      </c>
      <c r="D155" s="28">
        <f t="shared" si="8"/>
        <v>11</v>
      </c>
      <c r="E155" s="25"/>
      <c r="F155" s="23"/>
      <c r="G155" s="23"/>
      <c r="H155" s="23">
        <v>11</v>
      </c>
      <c r="I155" s="23" t="s">
        <v>202</v>
      </c>
      <c r="J155" s="23" t="s">
        <v>202</v>
      </c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>
      <c r="A156" s="8"/>
      <c r="B156" s="8" t="s">
        <v>98</v>
      </c>
      <c r="C156" s="8" t="s">
        <v>99</v>
      </c>
      <c r="D156" s="6">
        <f t="shared" si="8"/>
        <v>146</v>
      </c>
      <c r="E156" s="3"/>
      <c r="F156" s="8"/>
      <c r="G156" s="8">
        <v>7</v>
      </c>
      <c r="H156" s="8" t="s">
        <v>202</v>
      </c>
      <c r="I156" s="8">
        <v>20</v>
      </c>
      <c r="J156" s="8">
        <v>16</v>
      </c>
      <c r="K156" s="8">
        <v>12</v>
      </c>
      <c r="L156" s="8">
        <v>10</v>
      </c>
      <c r="M156" s="8">
        <v>6</v>
      </c>
      <c r="N156" s="8">
        <v>11</v>
      </c>
      <c r="O156" s="8">
        <v>12</v>
      </c>
      <c r="P156" s="8">
        <v>8</v>
      </c>
      <c r="Q156" s="8">
        <v>10</v>
      </c>
      <c r="R156" s="10">
        <v>10</v>
      </c>
      <c r="S156" s="10">
        <v>4</v>
      </c>
      <c r="T156" s="10">
        <v>10</v>
      </c>
      <c r="U156" s="8">
        <v>10</v>
      </c>
    </row>
    <row r="157" spans="1:21" s="17" customFormat="1">
      <c r="A157" s="23"/>
      <c r="B157" s="22" t="s">
        <v>212</v>
      </c>
      <c r="C157" s="22" t="s">
        <v>213</v>
      </c>
      <c r="D157" s="28">
        <f t="shared" si="8"/>
        <v>13</v>
      </c>
      <c r="E157" s="25"/>
      <c r="F157" s="23"/>
      <c r="G157" s="23"/>
      <c r="H157" s="23">
        <v>13</v>
      </c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>
      <c r="A158" s="8"/>
      <c r="B158" s="8"/>
      <c r="C158" s="8"/>
      <c r="D158" s="6">
        <f t="shared" si="8"/>
        <v>0</v>
      </c>
      <c r="E158" s="3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10"/>
      <c r="S158" s="10"/>
      <c r="T158" s="10"/>
      <c r="U158" s="8"/>
    </row>
    <row r="159" spans="1:21">
      <c r="A159" s="8"/>
      <c r="B159" s="2" t="s">
        <v>112</v>
      </c>
      <c r="C159" s="2" t="s">
        <v>113</v>
      </c>
      <c r="D159" s="6">
        <f t="shared" si="8"/>
        <v>21.5</v>
      </c>
      <c r="E159" s="3"/>
      <c r="F159" s="8"/>
      <c r="G159" s="8">
        <v>4</v>
      </c>
      <c r="H159" s="8">
        <v>0.5</v>
      </c>
      <c r="I159" s="8" t="s">
        <v>202</v>
      </c>
      <c r="J159" s="8" t="s">
        <v>202</v>
      </c>
      <c r="K159" s="8">
        <v>0.5</v>
      </c>
      <c r="L159" s="8">
        <v>9</v>
      </c>
      <c r="M159" s="8" t="s">
        <v>202</v>
      </c>
      <c r="N159" s="8" t="s">
        <v>202</v>
      </c>
      <c r="O159" s="8" t="s">
        <v>202</v>
      </c>
      <c r="P159" s="8" t="s">
        <v>202</v>
      </c>
      <c r="Q159" s="8">
        <v>7</v>
      </c>
      <c r="R159" s="10">
        <v>0.5</v>
      </c>
      <c r="S159" s="10"/>
      <c r="T159" s="10" t="s">
        <v>208</v>
      </c>
      <c r="U159" s="8" t="s">
        <v>208</v>
      </c>
    </row>
    <row r="160" spans="1:21">
      <c r="A160" s="8"/>
      <c r="B160" s="2"/>
      <c r="C160" s="2"/>
      <c r="D160" s="6">
        <f t="shared" si="8"/>
        <v>0</v>
      </c>
      <c r="E160" s="3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10"/>
      <c r="S160" s="10"/>
      <c r="T160" s="10"/>
      <c r="U160" s="8"/>
    </row>
    <row r="161" spans="1:21">
      <c r="A161" s="2"/>
      <c r="B161" s="2"/>
      <c r="C161" s="2"/>
      <c r="D161" s="6">
        <f t="shared" si="8"/>
        <v>0</v>
      </c>
      <c r="E161" s="3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10"/>
      <c r="S161" s="10"/>
      <c r="T161" s="10"/>
      <c r="U161" s="8"/>
    </row>
    <row r="162" spans="1:21" s="17" customFormat="1">
      <c r="A162" s="23"/>
      <c r="B162" s="23" t="s">
        <v>168</v>
      </c>
      <c r="C162" s="23" t="s">
        <v>214</v>
      </c>
      <c r="D162" s="28">
        <f t="shared" si="8"/>
        <v>7</v>
      </c>
      <c r="E162" s="25"/>
      <c r="F162" s="23"/>
      <c r="G162" s="23"/>
      <c r="H162" s="23" t="s">
        <v>202</v>
      </c>
      <c r="I162" s="23" t="s">
        <v>202</v>
      </c>
      <c r="J162" s="23" t="s">
        <v>202</v>
      </c>
      <c r="K162" s="23"/>
      <c r="L162" s="23"/>
      <c r="M162" s="23"/>
      <c r="N162" s="23"/>
      <c r="O162" s="23">
        <v>7</v>
      </c>
      <c r="P162" s="23"/>
      <c r="Q162" s="23"/>
      <c r="R162" s="23"/>
      <c r="S162" s="23"/>
      <c r="T162" s="23"/>
      <c r="U162" s="23"/>
    </row>
    <row r="163" spans="1:21" s="17" customFormat="1">
      <c r="A163" s="23"/>
      <c r="B163" s="23" t="s">
        <v>165</v>
      </c>
      <c r="C163" s="23"/>
      <c r="D163" s="28">
        <f t="shared" si="8"/>
        <v>157</v>
      </c>
      <c r="E163" s="25"/>
      <c r="F163" s="23"/>
      <c r="G163" s="23">
        <v>6</v>
      </c>
      <c r="H163" s="23">
        <f>14+10</f>
        <v>24</v>
      </c>
      <c r="I163" s="23">
        <v>0.5</v>
      </c>
      <c r="J163" s="23">
        <f>15+14+13</f>
        <v>42</v>
      </c>
      <c r="K163" s="23">
        <f>13+9+8</f>
        <v>30</v>
      </c>
      <c r="L163" s="23">
        <v>12</v>
      </c>
      <c r="M163" s="23"/>
      <c r="N163" s="23">
        <v>6</v>
      </c>
      <c r="O163" s="23"/>
      <c r="P163" s="23">
        <v>9</v>
      </c>
      <c r="Q163" s="23">
        <f>9+0.5</f>
        <v>9.5</v>
      </c>
      <c r="R163" s="23"/>
      <c r="S163" s="23">
        <v>1</v>
      </c>
      <c r="T163" s="23">
        <v>6</v>
      </c>
      <c r="U163" s="23">
        <v>11</v>
      </c>
    </row>
    <row r="164" spans="1:21">
      <c r="A164" s="8"/>
      <c r="B164" s="10" t="s">
        <v>114</v>
      </c>
      <c r="C164" s="8" t="s">
        <v>115</v>
      </c>
      <c r="D164" s="6">
        <f t="shared" si="8"/>
        <v>20</v>
      </c>
      <c r="E164" s="3"/>
      <c r="F164" s="8"/>
      <c r="G164" s="8">
        <v>2</v>
      </c>
      <c r="H164" s="8">
        <v>12</v>
      </c>
      <c r="I164" s="8" t="s">
        <v>202</v>
      </c>
      <c r="J164" s="8" t="s">
        <v>202</v>
      </c>
      <c r="K164" s="8" t="s">
        <v>202</v>
      </c>
      <c r="L164" s="8" t="s">
        <v>202</v>
      </c>
      <c r="M164" s="8"/>
      <c r="N164" s="8" t="s">
        <v>202</v>
      </c>
      <c r="O164" s="8" t="s">
        <v>202</v>
      </c>
      <c r="P164" s="8">
        <v>6</v>
      </c>
      <c r="Q164" s="8"/>
      <c r="R164" s="10"/>
      <c r="S164" s="10"/>
      <c r="T164" s="10"/>
      <c r="U164" s="8"/>
    </row>
    <row r="165" spans="1:21" s="17" customFormat="1">
      <c r="A165" s="23"/>
      <c r="B165" s="23" t="s">
        <v>330</v>
      </c>
      <c r="C165" s="23" t="s">
        <v>331</v>
      </c>
      <c r="D165" s="28">
        <f t="shared" si="8"/>
        <v>0.5</v>
      </c>
      <c r="E165" s="25"/>
      <c r="F165" s="23"/>
      <c r="G165" s="23">
        <v>0.5</v>
      </c>
      <c r="H165" s="23" t="s">
        <v>202</v>
      </c>
      <c r="I165" s="23" t="s">
        <v>202</v>
      </c>
      <c r="J165" s="23"/>
      <c r="K165" s="23" t="s">
        <v>202</v>
      </c>
      <c r="L165" s="23" t="s">
        <v>202</v>
      </c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>
      <c r="A166" s="8"/>
      <c r="B166" s="10" t="s">
        <v>116</v>
      </c>
      <c r="C166" s="8" t="s">
        <v>383</v>
      </c>
      <c r="D166" s="6">
        <f t="shared" si="8"/>
        <v>19</v>
      </c>
      <c r="E166" s="3"/>
      <c r="F166" s="8"/>
      <c r="G166" s="8"/>
      <c r="H166" s="8"/>
      <c r="I166" s="8">
        <v>19</v>
      </c>
      <c r="J166" s="8"/>
      <c r="K166" s="8"/>
      <c r="L166" s="8"/>
      <c r="M166" s="8"/>
      <c r="N166" s="8"/>
      <c r="O166" s="8"/>
      <c r="P166" s="8"/>
      <c r="Q166" s="8"/>
      <c r="R166" s="10"/>
      <c r="S166" s="10"/>
      <c r="T166" s="10"/>
      <c r="U166" s="8"/>
    </row>
    <row r="167" spans="1:21" s="17" customFormat="1">
      <c r="A167" s="23"/>
      <c r="B167" s="23" t="s">
        <v>22</v>
      </c>
      <c r="C167" s="23" t="s">
        <v>211</v>
      </c>
      <c r="D167" s="28">
        <f t="shared" si="8"/>
        <v>0</v>
      </c>
      <c r="E167" s="25"/>
      <c r="F167" s="23"/>
      <c r="G167" s="23"/>
      <c r="H167" s="23"/>
      <c r="I167" s="23" t="s">
        <v>202</v>
      </c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s="17" customFormat="1">
      <c r="A168" s="23"/>
      <c r="B168" s="23" t="s">
        <v>170</v>
      </c>
      <c r="C168" s="23" t="s">
        <v>171</v>
      </c>
      <c r="D168" s="28">
        <f t="shared" si="8"/>
        <v>0</v>
      </c>
      <c r="E168" s="25"/>
      <c r="F168" s="23"/>
      <c r="G168" s="23"/>
      <c r="H168" s="23"/>
      <c r="I168" s="23" t="s">
        <v>202</v>
      </c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s="17" customFormat="1">
      <c r="A169" s="23"/>
      <c r="B169" s="23" t="s">
        <v>155</v>
      </c>
      <c r="C169" s="23" t="s">
        <v>384</v>
      </c>
      <c r="D169" s="28">
        <f t="shared" si="8"/>
        <v>0</v>
      </c>
      <c r="E169" s="25"/>
      <c r="F169" s="23"/>
      <c r="G169" s="23"/>
      <c r="H169" s="23"/>
      <c r="I169" s="23" t="s">
        <v>202</v>
      </c>
      <c r="J169" s="23" t="s">
        <v>202</v>
      </c>
      <c r="K169" s="23" t="s">
        <v>202</v>
      </c>
      <c r="L169" s="23" t="s">
        <v>202</v>
      </c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8"/>
      <c r="B170" s="10" t="s">
        <v>110</v>
      </c>
      <c r="C170" s="8" t="s">
        <v>111</v>
      </c>
      <c r="D170" s="6">
        <f t="shared" si="8"/>
        <v>52.5</v>
      </c>
      <c r="E170" s="3"/>
      <c r="F170" s="8"/>
      <c r="G170" s="8"/>
      <c r="H170" s="8"/>
      <c r="I170" s="8" t="s">
        <v>202</v>
      </c>
      <c r="J170" s="8" t="s">
        <v>202</v>
      </c>
      <c r="K170" s="8" t="s">
        <v>202</v>
      </c>
      <c r="L170" s="8">
        <v>8</v>
      </c>
      <c r="M170" s="8" t="s">
        <v>202</v>
      </c>
      <c r="N170" s="8">
        <v>7</v>
      </c>
      <c r="O170" s="8">
        <v>0.5</v>
      </c>
      <c r="P170" s="8" t="s">
        <v>202</v>
      </c>
      <c r="Q170" s="8">
        <v>8</v>
      </c>
      <c r="R170" s="10">
        <v>9</v>
      </c>
      <c r="S170" s="10"/>
      <c r="T170" s="10">
        <v>11</v>
      </c>
      <c r="U170" s="8">
        <v>9</v>
      </c>
    </row>
    <row r="171" spans="1:21" s="17" customFormat="1">
      <c r="A171" s="23"/>
      <c r="B171" s="23" t="s">
        <v>166</v>
      </c>
      <c r="C171" s="23" t="s">
        <v>167</v>
      </c>
      <c r="D171" s="28">
        <f t="shared" si="8"/>
        <v>12</v>
      </c>
      <c r="E171" s="25"/>
      <c r="F171" s="23"/>
      <c r="G171" s="23"/>
      <c r="H171" s="23"/>
      <c r="I171" s="23" t="s">
        <v>202</v>
      </c>
      <c r="J171" s="23">
        <v>12</v>
      </c>
      <c r="K171" s="23" t="s">
        <v>202</v>
      </c>
      <c r="L171" s="23" t="s">
        <v>202</v>
      </c>
      <c r="M171" s="23"/>
      <c r="N171" s="23"/>
      <c r="O171" s="23"/>
      <c r="P171" s="23"/>
      <c r="Q171" s="23"/>
      <c r="R171" s="23"/>
      <c r="S171" s="23"/>
      <c r="T171" s="23"/>
      <c r="U171" s="23"/>
    </row>
    <row r="172" spans="1:21" s="17" customFormat="1">
      <c r="A172" s="23"/>
      <c r="B172" s="23" t="s">
        <v>83</v>
      </c>
      <c r="C172" s="23" t="s">
        <v>385</v>
      </c>
      <c r="D172" s="28">
        <f t="shared" si="8"/>
        <v>0</v>
      </c>
      <c r="E172" s="25"/>
      <c r="F172" s="23"/>
      <c r="G172" s="23"/>
      <c r="H172" s="23"/>
      <c r="I172" s="23"/>
      <c r="J172" s="23"/>
      <c r="K172" s="23" t="s">
        <v>202</v>
      </c>
      <c r="L172" s="23" t="s">
        <v>202</v>
      </c>
      <c r="M172" s="23"/>
      <c r="N172" s="23"/>
      <c r="O172" s="23"/>
      <c r="P172" s="23" t="s">
        <v>202</v>
      </c>
      <c r="Q172" s="23"/>
      <c r="R172" s="23" t="s">
        <v>208</v>
      </c>
      <c r="S172" s="23"/>
      <c r="T172" s="23"/>
      <c r="U172" s="23"/>
    </row>
    <row r="173" spans="1:21" s="17" customFormat="1">
      <c r="A173" s="23"/>
      <c r="B173" s="23" t="s">
        <v>209</v>
      </c>
      <c r="C173" s="23" t="s">
        <v>210</v>
      </c>
      <c r="D173" s="28">
        <f t="shared" si="8"/>
        <v>11</v>
      </c>
      <c r="E173" s="25"/>
      <c r="F173" s="23"/>
      <c r="G173" s="23"/>
      <c r="H173" s="23"/>
      <c r="I173" s="23"/>
      <c r="J173" s="23"/>
      <c r="K173" s="23"/>
      <c r="L173" s="23"/>
      <c r="M173" s="23">
        <v>11</v>
      </c>
      <c r="N173" s="23"/>
      <c r="O173" s="23"/>
      <c r="P173" s="23"/>
      <c r="Q173" s="23"/>
      <c r="R173" s="23"/>
      <c r="S173" s="23"/>
      <c r="T173" s="23"/>
      <c r="U173" s="23"/>
    </row>
    <row r="174" spans="1:21" s="17" customFormat="1">
      <c r="A174" s="23"/>
      <c r="B174" s="23" t="s">
        <v>275</v>
      </c>
      <c r="C174" s="23" t="s">
        <v>276</v>
      </c>
      <c r="D174" s="28">
        <f t="shared" si="8"/>
        <v>9</v>
      </c>
      <c r="E174" s="25"/>
      <c r="F174" s="23"/>
      <c r="G174" s="23"/>
      <c r="H174" s="23"/>
      <c r="I174" s="23"/>
      <c r="J174" s="23"/>
      <c r="K174" s="23"/>
      <c r="L174" s="23"/>
      <c r="M174" s="23">
        <v>9</v>
      </c>
      <c r="N174" s="23"/>
      <c r="O174" s="23"/>
      <c r="P174" s="23"/>
      <c r="Q174" s="23"/>
      <c r="R174" s="23"/>
      <c r="S174" s="23"/>
      <c r="T174" s="23"/>
      <c r="U174" s="23"/>
    </row>
    <row r="175" spans="1:21" s="17" customFormat="1">
      <c r="A175" s="23"/>
      <c r="B175" s="23" t="s">
        <v>257</v>
      </c>
      <c r="C175" s="23" t="s">
        <v>386</v>
      </c>
      <c r="D175" s="28">
        <f t="shared" si="8"/>
        <v>22</v>
      </c>
      <c r="E175" s="25"/>
      <c r="F175" s="23"/>
      <c r="G175" s="23"/>
      <c r="H175" s="23"/>
      <c r="I175" s="23"/>
      <c r="J175" s="23"/>
      <c r="K175" s="23"/>
      <c r="L175" s="23"/>
      <c r="M175" s="23" t="s">
        <v>202</v>
      </c>
      <c r="N175" s="23"/>
      <c r="O175" s="23">
        <v>11</v>
      </c>
      <c r="P175" s="23">
        <v>10</v>
      </c>
      <c r="Q175" s="23"/>
      <c r="R175" s="23"/>
      <c r="S175" s="23"/>
      <c r="T175" s="23">
        <v>0.5</v>
      </c>
      <c r="U175" s="23">
        <v>0.5</v>
      </c>
    </row>
    <row r="176" spans="1:21" s="17" customFormat="1">
      <c r="A176" s="23"/>
      <c r="B176" s="23" t="s">
        <v>155</v>
      </c>
      <c r="C176" s="23" t="s">
        <v>353</v>
      </c>
      <c r="D176" s="28">
        <f t="shared" si="8"/>
        <v>0</v>
      </c>
      <c r="E176" s="25"/>
      <c r="F176" s="23"/>
      <c r="G176" s="23"/>
      <c r="H176" s="23"/>
      <c r="I176" s="23"/>
      <c r="J176" s="23"/>
      <c r="K176" s="23"/>
      <c r="L176" s="23"/>
      <c r="M176" s="23"/>
      <c r="N176" s="23" t="s">
        <v>202</v>
      </c>
      <c r="O176" s="23"/>
      <c r="P176" s="23"/>
      <c r="Q176" s="23"/>
      <c r="R176" s="23"/>
      <c r="S176" s="23"/>
      <c r="T176" s="23"/>
      <c r="U176" s="23"/>
    </row>
    <row r="177" spans="1:21" s="17" customFormat="1">
      <c r="A177" s="23"/>
      <c r="B177" s="23" t="s">
        <v>196</v>
      </c>
      <c r="C177" s="23" t="s">
        <v>387</v>
      </c>
      <c r="D177" s="28">
        <f t="shared" si="8"/>
        <v>8</v>
      </c>
      <c r="E177" s="25"/>
      <c r="F177" s="23"/>
      <c r="G177" s="23"/>
      <c r="H177" s="23"/>
      <c r="I177" s="23"/>
      <c r="J177" s="23"/>
      <c r="K177" s="23"/>
      <c r="L177" s="23"/>
      <c r="M177" s="23"/>
      <c r="N177" s="23"/>
      <c r="O177" s="23">
        <v>8</v>
      </c>
      <c r="P177" s="23"/>
      <c r="Q177" s="23"/>
      <c r="R177" s="23"/>
      <c r="S177" s="23"/>
      <c r="T177" s="23"/>
      <c r="U177" s="23"/>
    </row>
    <row r="178" spans="1:21">
      <c r="A178" s="8"/>
      <c r="B178" s="8"/>
      <c r="C178" s="8"/>
      <c r="D178" s="9"/>
      <c r="E178" s="3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10"/>
      <c r="S178" s="10"/>
      <c r="T178" s="10"/>
      <c r="U178" s="8"/>
    </row>
    <row r="179" spans="1:21">
      <c r="A179" s="2"/>
      <c r="B179" s="3" t="s">
        <v>3</v>
      </c>
      <c r="C179" s="2"/>
      <c r="D179" s="3"/>
      <c r="E179" s="3"/>
      <c r="F179" s="8" t="s">
        <v>164</v>
      </c>
      <c r="G179" s="8">
        <v>6</v>
      </c>
      <c r="H179" s="8">
        <v>8</v>
      </c>
      <c r="I179" s="8">
        <v>7</v>
      </c>
      <c r="J179" s="8">
        <v>6</v>
      </c>
      <c r="K179" s="8">
        <v>6</v>
      </c>
      <c r="L179" s="8">
        <v>6</v>
      </c>
      <c r="M179" s="8">
        <v>6</v>
      </c>
      <c r="N179" s="8">
        <v>10</v>
      </c>
      <c r="O179" s="8">
        <v>5</v>
      </c>
      <c r="P179" s="8">
        <v>9</v>
      </c>
      <c r="Q179" s="8">
        <v>6</v>
      </c>
      <c r="R179" s="10">
        <v>7</v>
      </c>
      <c r="S179" s="10">
        <v>8</v>
      </c>
      <c r="T179" s="10">
        <v>6</v>
      </c>
      <c r="U179" s="8">
        <v>6</v>
      </c>
    </row>
    <row r="180" spans="1:21">
      <c r="A180" s="2"/>
      <c r="B180" s="5" t="s">
        <v>4</v>
      </c>
      <c r="C180" s="7" t="s">
        <v>5</v>
      </c>
      <c r="D180" s="6" t="s">
        <v>6</v>
      </c>
      <c r="E180" s="3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10"/>
      <c r="S180" s="10"/>
      <c r="T180" s="10"/>
      <c r="U180" s="8"/>
    </row>
    <row r="181" spans="1:21">
      <c r="A181" s="2">
        <v>1</v>
      </c>
      <c r="B181" s="8" t="s">
        <v>9</v>
      </c>
      <c r="C181" s="8" t="s">
        <v>10</v>
      </c>
      <c r="D181" s="9">
        <f>SUM(G181:U181)</f>
        <v>63</v>
      </c>
      <c r="E181" s="3"/>
      <c r="F181" s="8"/>
      <c r="G181" s="8">
        <v>2</v>
      </c>
      <c r="H181" s="8">
        <v>6</v>
      </c>
      <c r="I181" s="8">
        <v>6</v>
      </c>
      <c r="J181" s="8">
        <v>5</v>
      </c>
      <c r="K181" s="8">
        <v>6</v>
      </c>
      <c r="L181" s="8">
        <v>4</v>
      </c>
      <c r="M181" s="8">
        <v>5</v>
      </c>
      <c r="N181" s="8">
        <v>9</v>
      </c>
      <c r="O181" s="8">
        <v>4</v>
      </c>
      <c r="P181" s="8">
        <v>4</v>
      </c>
      <c r="Q181" s="8"/>
      <c r="R181" s="10">
        <v>7</v>
      </c>
      <c r="S181" s="10">
        <v>5</v>
      </c>
      <c r="T181" s="10"/>
      <c r="U181" s="8"/>
    </row>
    <row r="182" spans="1:21">
      <c r="A182" s="2">
        <v>2</v>
      </c>
      <c r="B182" s="8" t="s">
        <v>21</v>
      </c>
      <c r="C182" s="8" t="s">
        <v>20</v>
      </c>
      <c r="D182" s="9">
        <f t="shared" ref="D182:D197" si="9">SUM(G182:U182)</f>
        <v>38</v>
      </c>
      <c r="E182" s="3"/>
      <c r="F182" s="8"/>
      <c r="G182" s="8"/>
      <c r="H182" s="8"/>
      <c r="I182" s="8"/>
      <c r="J182" s="8"/>
      <c r="K182" s="8"/>
      <c r="L182" s="8"/>
      <c r="M182" s="8">
        <v>4</v>
      </c>
      <c r="N182" s="8">
        <v>10</v>
      </c>
      <c r="O182" s="8">
        <v>1</v>
      </c>
      <c r="P182" s="8">
        <v>9</v>
      </c>
      <c r="Q182" s="8">
        <v>2</v>
      </c>
      <c r="R182" s="10"/>
      <c r="S182" s="10"/>
      <c r="T182" s="10">
        <v>6</v>
      </c>
      <c r="U182" s="8">
        <v>6</v>
      </c>
    </row>
    <row r="183" spans="1:21" s="17" customFormat="1">
      <c r="A183" s="22">
        <v>3</v>
      </c>
      <c r="B183" s="23" t="s">
        <v>221</v>
      </c>
      <c r="C183" s="23" t="s">
        <v>113</v>
      </c>
      <c r="D183" s="24">
        <f t="shared" si="9"/>
        <v>0</v>
      </c>
      <c r="E183" s="25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</row>
    <row r="184" spans="1:21" s="17" customFormat="1">
      <c r="A184" s="22">
        <v>4</v>
      </c>
      <c r="B184" s="23" t="s">
        <v>226</v>
      </c>
      <c r="C184" s="23" t="s">
        <v>388</v>
      </c>
      <c r="D184" s="24">
        <f t="shared" si="9"/>
        <v>7</v>
      </c>
      <c r="E184" s="25"/>
      <c r="F184" s="23"/>
      <c r="G184" s="23"/>
      <c r="H184" s="23"/>
      <c r="I184" s="23">
        <v>7</v>
      </c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</row>
    <row r="185" spans="1:21" s="17" customFormat="1">
      <c r="A185" s="22">
        <v>5</v>
      </c>
      <c r="B185" s="23" t="s">
        <v>7</v>
      </c>
      <c r="C185" s="23" t="s">
        <v>8</v>
      </c>
      <c r="D185" s="24">
        <f t="shared" si="9"/>
        <v>0</v>
      </c>
      <c r="E185" s="25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</row>
    <row r="186" spans="1:21">
      <c r="A186" s="2">
        <v>6</v>
      </c>
      <c r="B186" s="8" t="s">
        <v>389</v>
      </c>
      <c r="C186" s="8" t="s">
        <v>18</v>
      </c>
      <c r="D186" s="9">
        <f t="shared" si="9"/>
        <v>45.5</v>
      </c>
      <c r="E186" s="3"/>
      <c r="F186" s="8"/>
      <c r="G186" s="8">
        <v>3</v>
      </c>
      <c r="H186" s="8">
        <v>0.5</v>
      </c>
      <c r="I186" s="8">
        <v>4</v>
      </c>
      <c r="J186" s="8">
        <v>6</v>
      </c>
      <c r="K186" s="8">
        <v>2</v>
      </c>
      <c r="L186" s="8">
        <v>1</v>
      </c>
      <c r="M186" s="8">
        <v>6</v>
      </c>
      <c r="N186" s="8" t="s">
        <v>202</v>
      </c>
      <c r="O186" s="8">
        <v>3</v>
      </c>
      <c r="P186" s="8">
        <v>8</v>
      </c>
      <c r="Q186" s="8"/>
      <c r="R186" s="10">
        <v>5</v>
      </c>
      <c r="S186" s="10">
        <v>7</v>
      </c>
      <c r="T186" s="10"/>
      <c r="U186" s="8"/>
    </row>
    <row r="187" spans="1:21">
      <c r="A187" s="2"/>
      <c r="B187" s="8" t="s">
        <v>13</v>
      </c>
      <c r="C187" s="8" t="s">
        <v>390</v>
      </c>
      <c r="D187" s="9">
        <f t="shared" si="9"/>
        <v>53</v>
      </c>
      <c r="E187" s="3"/>
      <c r="F187" s="8"/>
      <c r="G187" s="8"/>
      <c r="H187" s="8">
        <v>8</v>
      </c>
      <c r="I187" s="8"/>
      <c r="J187" s="8">
        <v>4</v>
      </c>
      <c r="K187" s="8">
        <v>5</v>
      </c>
      <c r="L187" s="8">
        <v>6</v>
      </c>
      <c r="M187" s="8"/>
      <c r="N187" s="8">
        <v>5</v>
      </c>
      <c r="O187" s="8"/>
      <c r="P187" s="8">
        <v>6</v>
      </c>
      <c r="Q187" s="8">
        <v>6</v>
      </c>
      <c r="R187" s="10"/>
      <c r="S187" s="10">
        <v>6</v>
      </c>
      <c r="T187" s="10">
        <v>5</v>
      </c>
      <c r="U187" s="8">
        <v>2</v>
      </c>
    </row>
    <row r="188" spans="1:21" s="17" customFormat="1">
      <c r="A188" s="22"/>
      <c r="B188" s="23" t="s">
        <v>183</v>
      </c>
      <c r="C188" s="23" t="s">
        <v>350</v>
      </c>
      <c r="D188" s="24">
        <f t="shared" si="9"/>
        <v>21</v>
      </c>
      <c r="E188" s="25"/>
      <c r="F188" s="23"/>
      <c r="G188" s="23">
        <v>6</v>
      </c>
      <c r="H188" s="23">
        <v>7</v>
      </c>
      <c r="I188" s="23"/>
      <c r="J188" s="23"/>
      <c r="K188" s="23"/>
      <c r="L188" s="23"/>
      <c r="M188" s="23">
        <v>2</v>
      </c>
      <c r="N188" s="23">
        <v>6</v>
      </c>
      <c r="O188" s="23"/>
      <c r="P188" s="23"/>
      <c r="Q188" s="23"/>
      <c r="R188" s="23"/>
      <c r="S188" s="23"/>
      <c r="T188" s="23"/>
      <c r="U188" s="23"/>
    </row>
    <row r="189" spans="1:21">
      <c r="A189" s="8"/>
      <c r="B189" s="8" t="s">
        <v>24</v>
      </c>
      <c r="C189" s="8" t="s">
        <v>391</v>
      </c>
      <c r="D189" s="9">
        <f t="shared" si="9"/>
        <v>32.5</v>
      </c>
      <c r="E189" s="3"/>
      <c r="F189" s="8"/>
      <c r="G189" s="8">
        <v>5</v>
      </c>
      <c r="H189" s="8" t="s">
        <v>202</v>
      </c>
      <c r="I189" s="8">
        <v>2</v>
      </c>
      <c r="J189" s="8">
        <v>1</v>
      </c>
      <c r="K189" s="8">
        <v>3</v>
      </c>
      <c r="L189" s="8">
        <v>3</v>
      </c>
      <c r="M189" s="8"/>
      <c r="N189" s="8">
        <v>7</v>
      </c>
      <c r="O189" s="8"/>
      <c r="P189" s="8" t="s">
        <v>202</v>
      </c>
      <c r="Q189" s="8">
        <v>4</v>
      </c>
      <c r="R189" s="10"/>
      <c r="S189" s="10">
        <v>0.5</v>
      </c>
      <c r="T189" s="10">
        <v>2</v>
      </c>
      <c r="U189" s="8">
        <v>5</v>
      </c>
    </row>
    <row r="190" spans="1:21">
      <c r="A190" s="8"/>
      <c r="B190" s="8" t="s">
        <v>28</v>
      </c>
      <c r="C190" s="8" t="s">
        <v>12</v>
      </c>
      <c r="D190" s="9">
        <f t="shared" si="9"/>
        <v>28.5</v>
      </c>
      <c r="E190" s="3"/>
      <c r="F190" s="8"/>
      <c r="G190" s="8">
        <v>4</v>
      </c>
      <c r="H190" s="8">
        <v>3</v>
      </c>
      <c r="I190" s="8"/>
      <c r="J190" s="8"/>
      <c r="K190" s="8">
        <v>1</v>
      </c>
      <c r="L190" s="8">
        <v>2</v>
      </c>
      <c r="M190" s="8">
        <v>1</v>
      </c>
      <c r="N190" s="8" t="s">
        <v>202</v>
      </c>
      <c r="O190" s="8">
        <v>2</v>
      </c>
      <c r="P190" s="8">
        <v>0.5</v>
      </c>
      <c r="Q190" s="8">
        <v>3</v>
      </c>
      <c r="R190" s="10">
        <v>6</v>
      </c>
      <c r="S190" s="10" t="s">
        <v>208</v>
      </c>
      <c r="T190" s="10">
        <v>3</v>
      </c>
      <c r="U190" s="8">
        <v>3</v>
      </c>
    </row>
    <row r="191" spans="1:21" s="17" customFormat="1">
      <c r="A191" s="23"/>
      <c r="B191" s="23" t="s">
        <v>236</v>
      </c>
      <c r="C191" s="23" t="s">
        <v>332</v>
      </c>
      <c r="D191" s="24">
        <f t="shared" si="9"/>
        <v>6</v>
      </c>
      <c r="E191" s="25"/>
      <c r="F191" s="23"/>
      <c r="G191" s="23">
        <v>1</v>
      </c>
      <c r="H191" s="23">
        <v>5</v>
      </c>
      <c r="I191" s="23" t="s">
        <v>374</v>
      </c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s="17" customFormat="1">
      <c r="A192" s="23"/>
      <c r="B192" s="23" t="s">
        <v>165</v>
      </c>
      <c r="C192" s="23"/>
      <c r="D192" s="24">
        <f t="shared" si="9"/>
        <v>51.5</v>
      </c>
      <c r="E192" s="25"/>
      <c r="F192" s="23"/>
      <c r="G192" s="23"/>
      <c r="H192" s="23">
        <v>4</v>
      </c>
      <c r="I192" s="23">
        <v>5</v>
      </c>
      <c r="J192" s="23">
        <v>3</v>
      </c>
      <c r="K192" s="23"/>
      <c r="L192" s="23"/>
      <c r="M192" s="23"/>
      <c r="N192" s="23"/>
      <c r="O192" s="23">
        <v>5</v>
      </c>
      <c r="P192" s="23">
        <v>7</v>
      </c>
      <c r="Q192" s="23">
        <v>5</v>
      </c>
      <c r="R192" s="23">
        <f>2+0.5</f>
        <v>2.5</v>
      </c>
      <c r="S192" s="23">
        <f>8+4</f>
        <v>12</v>
      </c>
      <c r="T192" s="23">
        <v>4</v>
      </c>
      <c r="U192" s="23">
        <v>4</v>
      </c>
    </row>
    <row r="193" spans="1:21" s="17" customFormat="1">
      <c r="A193" s="23"/>
      <c r="B193" s="23" t="s">
        <v>94</v>
      </c>
      <c r="C193" s="23" t="s">
        <v>95</v>
      </c>
      <c r="D193" s="24">
        <f t="shared" si="9"/>
        <v>14</v>
      </c>
      <c r="E193" s="25"/>
      <c r="F193" s="23"/>
      <c r="G193" s="23"/>
      <c r="H193" s="23"/>
      <c r="I193" s="23">
        <v>3</v>
      </c>
      <c r="J193" s="23">
        <v>2</v>
      </c>
      <c r="K193" s="23">
        <v>4</v>
      </c>
      <c r="L193" s="23">
        <v>5</v>
      </c>
      <c r="M193" s="23"/>
      <c r="N193" s="23" t="s">
        <v>202</v>
      </c>
      <c r="O193" s="23"/>
      <c r="P193" s="23"/>
      <c r="Q193" s="23"/>
      <c r="R193" s="23"/>
      <c r="S193" s="23"/>
      <c r="T193" s="23"/>
      <c r="U193" s="23"/>
    </row>
    <row r="194" spans="1:21" s="17" customFormat="1">
      <c r="A194" s="23"/>
      <c r="B194" s="23" t="s">
        <v>351</v>
      </c>
      <c r="C194" s="23" t="s">
        <v>352</v>
      </c>
      <c r="D194" s="24">
        <f t="shared" si="9"/>
        <v>8.5</v>
      </c>
      <c r="E194" s="25"/>
      <c r="F194" s="23"/>
      <c r="G194" s="23"/>
      <c r="H194" s="23"/>
      <c r="I194" s="23"/>
      <c r="J194" s="23"/>
      <c r="K194" s="23"/>
      <c r="L194" s="23"/>
      <c r="M194" s="23">
        <v>3</v>
      </c>
      <c r="N194" s="23">
        <v>0.5</v>
      </c>
      <c r="O194" s="23"/>
      <c r="P194" s="23">
        <v>5</v>
      </c>
      <c r="Q194" s="23"/>
      <c r="R194" s="23"/>
      <c r="S194" s="23"/>
      <c r="T194" s="23"/>
      <c r="U194" s="23"/>
    </row>
    <row r="195" spans="1:21" s="17" customFormat="1">
      <c r="A195" s="23"/>
      <c r="B195" s="23" t="s">
        <v>241</v>
      </c>
      <c r="C195" s="23" t="s">
        <v>242</v>
      </c>
      <c r="D195" s="24">
        <f t="shared" si="9"/>
        <v>11</v>
      </c>
      <c r="E195" s="25"/>
      <c r="F195" s="23"/>
      <c r="G195" s="23"/>
      <c r="H195" s="23"/>
      <c r="I195" s="23"/>
      <c r="J195" s="23"/>
      <c r="K195" s="23"/>
      <c r="L195" s="23"/>
      <c r="M195" s="23"/>
      <c r="N195" s="23">
        <v>8</v>
      </c>
      <c r="O195" s="23"/>
      <c r="P195" s="23"/>
      <c r="Q195" s="23"/>
      <c r="R195" s="23">
        <v>3</v>
      </c>
      <c r="S195" s="23"/>
      <c r="T195" s="23"/>
      <c r="U195" s="23"/>
    </row>
    <row r="196" spans="1:21" s="17" customFormat="1">
      <c r="A196" s="23"/>
      <c r="B196" s="23" t="s">
        <v>191</v>
      </c>
      <c r="C196" s="23" t="s">
        <v>192</v>
      </c>
      <c r="D196" s="24">
        <f t="shared" si="9"/>
        <v>7</v>
      </c>
      <c r="E196" s="25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 t="s">
        <v>202</v>
      </c>
      <c r="Q196" s="23"/>
      <c r="R196" s="23">
        <v>4</v>
      </c>
      <c r="S196" s="23">
        <v>3</v>
      </c>
      <c r="T196" s="23"/>
      <c r="U196" s="23"/>
    </row>
    <row r="197" spans="1:21" s="17" customFormat="1">
      <c r="A197" s="23"/>
      <c r="B197" s="23" t="s">
        <v>337</v>
      </c>
      <c r="C197" s="23" t="s">
        <v>338</v>
      </c>
      <c r="D197" s="24">
        <f t="shared" si="9"/>
        <v>3</v>
      </c>
      <c r="E197" s="25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>
        <v>1</v>
      </c>
      <c r="R197" s="23"/>
      <c r="S197" s="23"/>
      <c r="T197" s="23">
        <v>1</v>
      </c>
      <c r="U197" s="23">
        <v>1</v>
      </c>
    </row>
    <row r="198" spans="1:21">
      <c r="A198" s="8"/>
      <c r="B198" s="8"/>
      <c r="C198" s="8"/>
      <c r="D198" s="9"/>
      <c r="E198" s="3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10"/>
      <c r="S198" s="10"/>
      <c r="T198" s="10"/>
      <c r="U198" s="8"/>
    </row>
    <row r="199" spans="1:21">
      <c r="A199" s="2"/>
      <c r="B199" s="3" t="s">
        <v>30</v>
      </c>
      <c r="C199" s="2"/>
      <c r="D199" s="3"/>
      <c r="E199" s="3"/>
      <c r="F199" s="8" t="s">
        <v>164</v>
      </c>
      <c r="G199" s="8">
        <v>2</v>
      </c>
      <c r="H199" s="8">
        <v>4</v>
      </c>
      <c r="I199" s="8">
        <v>4</v>
      </c>
      <c r="J199" s="8">
        <v>5</v>
      </c>
      <c r="K199" s="8">
        <v>2</v>
      </c>
      <c r="L199" s="8">
        <v>2</v>
      </c>
      <c r="M199" s="8">
        <v>2</v>
      </c>
      <c r="N199" s="8">
        <v>1</v>
      </c>
      <c r="O199" s="8">
        <v>3</v>
      </c>
      <c r="P199" s="8">
        <v>3</v>
      </c>
      <c r="Q199" s="8">
        <v>3</v>
      </c>
      <c r="R199" s="10">
        <v>3</v>
      </c>
      <c r="S199" s="10">
        <v>3</v>
      </c>
      <c r="T199" s="10">
        <v>2</v>
      </c>
      <c r="U199" s="8">
        <v>2</v>
      </c>
    </row>
    <row r="200" spans="1:21">
      <c r="A200" s="2"/>
      <c r="B200" s="5" t="s">
        <v>4</v>
      </c>
      <c r="C200" s="7" t="s">
        <v>5</v>
      </c>
      <c r="D200" s="3" t="s">
        <v>6</v>
      </c>
      <c r="E200" s="3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10"/>
      <c r="S200" s="10"/>
      <c r="T200" s="10"/>
      <c r="U200" s="8"/>
    </row>
    <row r="201" spans="1:21" s="17" customFormat="1">
      <c r="A201" s="22">
        <v>1</v>
      </c>
      <c r="B201" s="23" t="s">
        <v>289</v>
      </c>
      <c r="C201" s="23" t="s">
        <v>269</v>
      </c>
      <c r="D201" s="24">
        <f>SUM(G201:U201)</f>
        <v>0</v>
      </c>
      <c r="E201" s="25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s="17" customFormat="1">
      <c r="A202" s="22">
        <v>2</v>
      </c>
      <c r="B202" s="23" t="s">
        <v>392</v>
      </c>
      <c r="C202" s="23" t="s">
        <v>129</v>
      </c>
      <c r="D202" s="24">
        <f t="shared" ref="D202:D212" si="10">SUM(G202:U202)</f>
        <v>0</v>
      </c>
      <c r="E202" s="25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s="17" customFormat="1">
      <c r="A203" s="22">
        <v>3</v>
      </c>
      <c r="B203" s="23" t="s">
        <v>179</v>
      </c>
      <c r="C203" s="23" t="s">
        <v>223</v>
      </c>
      <c r="D203" s="24">
        <f t="shared" si="10"/>
        <v>9</v>
      </c>
      <c r="E203" s="25"/>
      <c r="F203" s="23"/>
      <c r="G203" s="23"/>
      <c r="H203" s="23">
        <v>4</v>
      </c>
      <c r="I203" s="23"/>
      <c r="J203" s="23">
        <v>5</v>
      </c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 s="17" customFormat="1">
      <c r="A204" s="22">
        <v>4</v>
      </c>
      <c r="B204" s="23" t="s">
        <v>393</v>
      </c>
      <c r="C204" s="23" t="s">
        <v>394</v>
      </c>
      <c r="D204" s="24">
        <f t="shared" si="10"/>
        <v>0</v>
      </c>
      <c r="E204" s="25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</row>
    <row r="205" spans="1:21" s="17" customFormat="1">
      <c r="A205" s="22">
        <v>5</v>
      </c>
      <c r="B205" s="23" t="s">
        <v>248</v>
      </c>
      <c r="C205" s="23" t="s">
        <v>249</v>
      </c>
      <c r="D205" s="24">
        <f t="shared" si="10"/>
        <v>2</v>
      </c>
      <c r="E205" s="25"/>
      <c r="F205" s="23"/>
      <c r="G205" s="23"/>
      <c r="H205" s="23">
        <v>2</v>
      </c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</row>
    <row r="206" spans="1:21" s="17" customFormat="1">
      <c r="A206" s="22">
        <v>6</v>
      </c>
      <c r="B206" s="23" t="s">
        <v>296</v>
      </c>
      <c r="C206" s="23" t="s">
        <v>297</v>
      </c>
      <c r="D206" s="24">
        <f t="shared" si="10"/>
        <v>3</v>
      </c>
      <c r="E206" s="25"/>
      <c r="F206" s="23"/>
      <c r="G206" s="23"/>
      <c r="H206" s="23"/>
      <c r="I206" s="23">
        <v>3</v>
      </c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</row>
    <row r="207" spans="1:21" s="17" customFormat="1">
      <c r="A207" s="22"/>
      <c r="B207" s="23" t="s">
        <v>292</v>
      </c>
      <c r="C207" s="23" t="s">
        <v>293</v>
      </c>
      <c r="D207" s="24">
        <f t="shared" si="10"/>
        <v>6</v>
      </c>
      <c r="E207" s="25"/>
      <c r="F207" s="23"/>
      <c r="G207" s="23"/>
      <c r="H207" s="23"/>
      <c r="I207" s="23">
        <v>2</v>
      </c>
      <c r="J207" s="23">
        <v>4</v>
      </c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</row>
    <row r="208" spans="1:21">
      <c r="A208" s="2"/>
      <c r="B208" s="8" t="s">
        <v>37</v>
      </c>
      <c r="C208" s="8" t="s">
        <v>38</v>
      </c>
      <c r="D208" s="9">
        <f t="shared" si="10"/>
        <v>16</v>
      </c>
      <c r="E208" s="3"/>
      <c r="F208" s="8"/>
      <c r="G208" s="8">
        <v>1</v>
      </c>
      <c r="H208" s="8">
        <v>1</v>
      </c>
      <c r="I208" s="8" t="s">
        <v>374</v>
      </c>
      <c r="J208" s="8">
        <v>1</v>
      </c>
      <c r="K208" s="8">
        <v>1</v>
      </c>
      <c r="L208" s="8">
        <v>1</v>
      </c>
      <c r="M208" s="8">
        <v>1</v>
      </c>
      <c r="N208" s="8"/>
      <c r="O208" s="8">
        <v>1</v>
      </c>
      <c r="P208" s="8">
        <v>1</v>
      </c>
      <c r="Q208" s="8">
        <v>3</v>
      </c>
      <c r="R208" s="10">
        <v>1</v>
      </c>
      <c r="S208" s="10">
        <v>2</v>
      </c>
      <c r="T208" s="10">
        <v>1</v>
      </c>
      <c r="U208" s="8">
        <v>1</v>
      </c>
    </row>
    <row r="209" spans="1:21" s="17" customFormat="1">
      <c r="A209" s="22"/>
      <c r="B209" s="23" t="s">
        <v>354</v>
      </c>
      <c r="C209" s="23" t="s">
        <v>355</v>
      </c>
      <c r="D209" s="24">
        <f t="shared" si="10"/>
        <v>0</v>
      </c>
      <c r="E209" s="25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</row>
    <row r="210" spans="1:21" s="17" customFormat="1">
      <c r="A210" s="22"/>
      <c r="B210" s="23" t="s">
        <v>366</v>
      </c>
      <c r="C210" s="23" t="s">
        <v>395</v>
      </c>
      <c r="D210" s="24">
        <f t="shared" si="10"/>
        <v>0</v>
      </c>
      <c r="E210" s="25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</row>
    <row r="211" spans="1:21">
      <c r="A211" s="2"/>
      <c r="B211" s="8" t="s">
        <v>33</v>
      </c>
      <c r="C211" s="8" t="s">
        <v>34</v>
      </c>
      <c r="D211" s="9">
        <f t="shared" si="10"/>
        <v>23</v>
      </c>
      <c r="E211" s="3"/>
      <c r="F211" s="8"/>
      <c r="G211" s="8">
        <v>2</v>
      </c>
      <c r="H211" s="8">
        <v>3</v>
      </c>
      <c r="I211" s="8"/>
      <c r="J211" s="8">
        <v>2</v>
      </c>
      <c r="K211" s="8">
        <v>2</v>
      </c>
      <c r="L211" s="8">
        <v>2</v>
      </c>
      <c r="M211" s="8">
        <v>2</v>
      </c>
      <c r="N211" s="8">
        <v>1</v>
      </c>
      <c r="O211" s="8">
        <v>2</v>
      </c>
      <c r="P211" s="8">
        <v>2</v>
      </c>
      <c r="Q211" s="8"/>
      <c r="R211" s="10">
        <v>2</v>
      </c>
      <c r="S211" s="10">
        <v>3</v>
      </c>
      <c r="T211" s="10"/>
      <c r="U211" s="8"/>
    </row>
    <row r="212" spans="1:21" s="17" customFormat="1">
      <c r="A212" s="22"/>
      <c r="B212" s="23" t="s">
        <v>165</v>
      </c>
      <c r="C212" s="23"/>
      <c r="D212" s="24">
        <f t="shared" si="10"/>
        <v>24</v>
      </c>
      <c r="E212" s="25"/>
      <c r="F212" s="23"/>
      <c r="G212" s="23"/>
      <c r="H212" s="23"/>
      <c r="I212" s="23">
        <v>4</v>
      </c>
      <c r="J212" s="23">
        <v>3</v>
      </c>
      <c r="K212" s="23"/>
      <c r="L212" s="23"/>
      <c r="M212" s="23"/>
      <c r="N212" s="23"/>
      <c r="O212" s="23">
        <v>3</v>
      </c>
      <c r="P212" s="23">
        <v>3</v>
      </c>
      <c r="Q212" s="23">
        <f>2+1</f>
        <v>3</v>
      </c>
      <c r="R212" s="23">
        <v>3</v>
      </c>
      <c r="S212" s="23">
        <v>1</v>
      </c>
      <c r="T212" s="23">
        <v>2</v>
      </c>
      <c r="U212" s="23">
        <v>2</v>
      </c>
    </row>
    <row r="213" spans="1:21">
      <c r="A213" s="2"/>
      <c r="B213" s="8"/>
      <c r="C213" s="8"/>
      <c r="D213" s="9"/>
      <c r="E213" s="3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10"/>
      <c r="S213" s="10"/>
      <c r="T213" s="10"/>
      <c r="U213" s="8"/>
    </row>
    <row r="214" spans="1:21">
      <c r="A214" s="2"/>
      <c r="B214" s="3" t="s">
        <v>40</v>
      </c>
      <c r="C214" s="2"/>
      <c r="D214" s="3"/>
      <c r="E214" s="3"/>
      <c r="F214" s="8" t="s">
        <v>164</v>
      </c>
      <c r="G214" s="8">
        <v>1</v>
      </c>
      <c r="H214" s="8">
        <v>3</v>
      </c>
      <c r="I214" s="8">
        <v>4</v>
      </c>
      <c r="J214" s="8">
        <v>4</v>
      </c>
      <c r="K214" s="8">
        <v>2</v>
      </c>
      <c r="L214" s="8">
        <v>2</v>
      </c>
      <c r="M214" s="8">
        <v>3</v>
      </c>
      <c r="N214" s="8">
        <v>3</v>
      </c>
      <c r="O214" s="8">
        <v>5</v>
      </c>
      <c r="P214" s="8">
        <v>1</v>
      </c>
      <c r="Q214" s="8">
        <v>1</v>
      </c>
      <c r="R214" s="10">
        <v>4</v>
      </c>
      <c r="S214" s="10">
        <v>5</v>
      </c>
      <c r="T214" s="10">
        <v>3</v>
      </c>
      <c r="U214" s="8">
        <v>3</v>
      </c>
    </row>
    <row r="215" spans="1:21">
      <c r="A215" s="2"/>
      <c r="B215" s="5" t="s">
        <v>4</v>
      </c>
      <c r="C215" s="7" t="s">
        <v>5</v>
      </c>
      <c r="D215" s="3" t="s">
        <v>6</v>
      </c>
      <c r="E215" s="3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10"/>
      <c r="S215" s="10"/>
      <c r="T215" s="10"/>
      <c r="U215" s="8"/>
    </row>
    <row r="216" spans="1:21">
      <c r="A216" s="2">
        <v>1</v>
      </c>
      <c r="B216" s="8" t="s">
        <v>43</v>
      </c>
      <c r="C216" s="8" t="s">
        <v>396</v>
      </c>
      <c r="D216" s="9">
        <f>SUM(G216:U216)</f>
        <v>23</v>
      </c>
      <c r="E216" s="3"/>
      <c r="F216" s="8"/>
      <c r="G216" s="8">
        <v>1</v>
      </c>
      <c r="H216" s="8">
        <v>3</v>
      </c>
      <c r="I216" s="8">
        <v>4</v>
      </c>
      <c r="J216" s="8">
        <v>4</v>
      </c>
      <c r="K216" s="8"/>
      <c r="L216" s="8"/>
      <c r="M216" s="8">
        <v>3</v>
      </c>
      <c r="N216" s="8">
        <v>3</v>
      </c>
      <c r="O216" s="8">
        <v>5</v>
      </c>
      <c r="P216" s="8"/>
      <c r="Q216" s="8"/>
      <c r="R216" s="10"/>
      <c r="S216" s="10"/>
      <c r="T216" s="10"/>
      <c r="U216" s="8"/>
    </row>
    <row r="217" spans="1:21" s="17" customFormat="1">
      <c r="A217" s="22">
        <v>2</v>
      </c>
      <c r="B217" s="23" t="s">
        <v>397</v>
      </c>
      <c r="C217" s="23" t="s">
        <v>398</v>
      </c>
      <c r="D217" s="24">
        <f t="shared" ref="D217:D230" si="11">SUM(G217:U217)</f>
        <v>0</v>
      </c>
      <c r="E217" s="25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</row>
    <row r="218" spans="1:21" s="17" customFormat="1">
      <c r="A218" s="22">
        <v>3</v>
      </c>
      <c r="B218" s="23" t="s">
        <v>399</v>
      </c>
      <c r="C218" s="23" t="s">
        <v>400</v>
      </c>
      <c r="D218" s="24">
        <f t="shared" si="11"/>
        <v>0</v>
      </c>
      <c r="E218" s="25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</row>
    <row r="219" spans="1:21" s="17" customFormat="1">
      <c r="A219" s="22">
        <v>4</v>
      </c>
      <c r="B219" s="23" t="s">
        <v>401</v>
      </c>
      <c r="C219" s="23" t="s">
        <v>402</v>
      </c>
      <c r="D219" s="24">
        <f t="shared" si="11"/>
        <v>0</v>
      </c>
      <c r="E219" s="25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</row>
    <row r="220" spans="1:21" s="17" customFormat="1">
      <c r="A220" s="22">
        <v>5</v>
      </c>
      <c r="B220" s="23" t="s">
        <v>403</v>
      </c>
      <c r="C220" s="23" t="s">
        <v>404</v>
      </c>
      <c r="D220" s="24">
        <f t="shared" si="11"/>
        <v>6</v>
      </c>
      <c r="E220" s="25"/>
      <c r="F220" s="23"/>
      <c r="G220" s="23"/>
      <c r="H220" s="23"/>
      <c r="I220" s="23">
        <v>3</v>
      </c>
      <c r="J220" s="23">
        <v>3</v>
      </c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</row>
    <row r="221" spans="1:21" s="17" customFormat="1">
      <c r="A221" s="22">
        <v>6</v>
      </c>
      <c r="B221" s="23" t="s">
        <v>405</v>
      </c>
      <c r="C221" s="23" t="s">
        <v>283</v>
      </c>
      <c r="D221" s="24">
        <f t="shared" si="11"/>
        <v>0</v>
      </c>
      <c r="E221" s="25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</row>
    <row r="222" spans="1:21" s="17" customFormat="1">
      <c r="A222" s="22"/>
      <c r="B222" s="23" t="s">
        <v>406</v>
      </c>
      <c r="C222" s="23" t="s">
        <v>280</v>
      </c>
      <c r="D222" s="24">
        <f t="shared" si="11"/>
        <v>0</v>
      </c>
      <c r="E222" s="25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s="17" customFormat="1">
      <c r="A223" s="22"/>
      <c r="B223" s="23" t="s">
        <v>327</v>
      </c>
      <c r="C223" s="23" t="s">
        <v>407</v>
      </c>
      <c r="D223" s="24">
        <f t="shared" si="11"/>
        <v>0</v>
      </c>
      <c r="E223" s="25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>
      <c r="A224" s="2"/>
      <c r="B224" s="8" t="s">
        <v>51</v>
      </c>
      <c r="C224" s="8" t="s">
        <v>10</v>
      </c>
      <c r="D224" s="9">
        <f t="shared" si="11"/>
        <v>18</v>
      </c>
      <c r="E224" s="3"/>
      <c r="F224" s="8"/>
      <c r="G224" s="8"/>
      <c r="H224" s="8">
        <v>2</v>
      </c>
      <c r="I224" s="8"/>
      <c r="J224" s="8">
        <v>2</v>
      </c>
      <c r="K224" s="8">
        <v>2</v>
      </c>
      <c r="L224" s="8">
        <v>2</v>
      </c>
      <c r="M224" s="8">
        <v>1</v>
      </c>
      <c r="N224" s="8">
        <v>2</v>
      </c>
      <c r="O224" s="8">
        <v>3</v>
      </c>
      <c r="P224" s="8"/>
      <c r="Q224" s="8"/>
      <c r="R224" s="10">
        <v>4</v>
      </c>
      <c r="S224" s="10"/>
      <c r="T224" s="10"/>
      <c r="U224" s="8"/>
    </row>
    <row r="225" spans="1:21">
      <c r="A225" s="2"/>
      <c r="B225" s="8" t="s">
        <v>47</v>
      </c>
      <c r="C225" s="8" t="s">
        <v>408</v>
      </c>
      <c r="D225" s="9">
        <f t="shared" si="11"/>
        <v>10</v>
      </c>
      <c r="E225" s="3"/>
      <c r="F225" s="8"/>
      <c r="G225" s="8"/>
      <c r="H225" s="8">
        <v>1</v>
      </c>
      <c r="I225" s="8">
        <v>1</v>
      </c>
      <c r="J225" s="8">
        <v>1</v>
      </c>
      <c r="K225" s="8">
        <v>1</v>
      </c>
      <c r="L225" s="8">
        <v>1</v>
      </c>
      <c r="M225" s="8">
        <v>2</v>
      </c>
      <c r="N225" s="8">
        <v>1</v>
      </c>
      <c r="O225" s="8">
        <v>2</v>
      </c>
      <c r="P225" s="8"/>
      <c r="Q225" s="8"/>
      <c r="R225" s="10"/>
      <c r="S225" s="10"/>
      <c r="T225" s="10"/>
      <c r="U225" s="8"/>
    </row>
    <row r="226" spans="1:21" s="17" customFormat="1">
      <c r="A226" s="22"/>
      <c r="B226" s="23" t="s">
        <v>409</v>
      </c>
      <c r="C226" s="23" t="s">
        <v>252</v>
      </c>
      <c r="D226" s="24">
        <f t="shared" si="11"/>
        <v>8</v>
      </c>
      <c r="E226" s="25"/>
      <c r="F226" s="23"/>
      <c r="G226" s="23"/>
      <c r="H226" s="23"/>
      <c r="I226" s="23">
        <v>2</v>
      </c>
      <c r="J226" s="23"/>
      <c r="K226" s="23"/>
      <c r="L226" s="23"/>
      <c r="M226" s="23"/>
      <c r="N226" s="23"/>
      <c r="O226" s="23"/>
      <c r="P226" s="23"/>
      <c r="Q226" s="23"/>
      <c r="R226" s="23">
        <v>3</v>
      </c>
      <c r="S226" s="23">
        <v>3</v>
      </c>
      <c r="T226" s="23"/>
      <c r="U226" s="23"/>
    </row>
    <row r="227" spans="1:21" s="17" customFormat="1">
      <c r="A227" s="22"/>
      <c r="B227" s="23" t="s">
        <v>165</v>
      </c>
      <c r="C227" s="23"/>
      <c r="D227" s="24">
        <f t="shared" si="11"/>
        <v>19</v>
      </c>
      <c r="E227" s="25"/>
      <c r="F227" s="23"/>
      <c r="G227" s="23"/>
      <c r="H227" s="23"/>
      <c r="I227" s="23"/>
      <c r="J227" s="23"/>
      <c r="K227" s="23"/>
      <c r="L227" s="23"/>
      <c r="M227" s="23"/>
      <c r="N227" s="23"/>
      <c r="O227" s="23">
        <v>5</v>
      </c>
      <c r="P227" s="23"/>
      <c r="Q227" s="23"/>
      <c r="R227" s="23">
        <v>1</v>
      </c>
      <c r="S227" s="23">
        <f>2+1</f>
        <v>3</v>
      </c>
      <c r="T227" s="23">
        <f>3+2</f>
        <v>5</v>
      </c>
      <c r="U227" s="23">
        <f>3+2</f>
        <v>5</v>
      </c>
    </row>
    <row r="228" spans="1:21">
      <c r="A228" s="2"/>
      <c r="B228" s="8" t="s">
        <v>47</v>
      </c>
      <c r="C228" s="8" t="s">
        <v>410</v>
      </c>
      <c r="D228" s="9">
        <f t="shared" si="11"/>
        <v>1</v>
      </c>
      <c r="E228" s="3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>
        <v>1</v>
      </c>
      <c r="Q228" s="8"/>
      <c r="R228" s="10"/>
      <c r="S228" s="10"/>
      <c r="T228" s="10"/>
      <c r="U228" s="8"/>
    </row>
    <row r="229" spans="1:21">
      <c r="A229" s="2"/>
      <c r="B229" s="8" t="s">
        <v>47</v>
      </c>
      <c r="C229" s="8" t="s">
        <v>411</v>
      </c>
      <c r="D229" s="9">
        <f t="shared" si="11"/>
        <v>3</v>
      </c>
      <c r="E229" s="3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>
        <v>1</v>
      </c>
      <c r="R229" s="10"/>
      <c r="S229" s="10"/>
      <c r="T229" s="10">
        <v>1</v>
      </c>
      <c r="U229" s="8">
        <v>1</v>
      </c>
    </row>
    <row r="230" spans="1:21">
      <c r="A230" s="8"/>
      <c r="B230" s="8" t="s">
        <v>47</v>
      </c>
      <c r="C230" s="8" t="s">
        <v>12</v>
      </c>
      <c r="D230" s="9">
        <f t="shared" si="11"/>
        <v>7</v>
      </c>
      <c r="E230" s="3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10">
        <v>2</v>
      </c>
      <c r="S230" s="10">
        <v>5</v>
      </c>
      <c r="T230" s="10"/>
      <c r="U230" s="8"/>
    </row>
    <row r="231" spans="1:21">
      <c r="A231" s="2"/>
      <c r="B231" s="3" t="s">
        <v>53</v>
      </c>
      <c r="C231" s="2"/>
      <c r="D231" s="3"/>
      <c r="E231" s="3"/>
      <c r="F231" s="8" t="s">
        <v>164</v>
      </c>
      <c r="G231" s="8">
        <v>2</v>
      </c>
      <c r="H231" s="8">
        <v>2</v>
      </c>
      <c r="I231" s="8">
        <v>3</v>
      </c>
      <c r="J231" s="8">
        <v>4</v>
      </c>
      <c r="K231" s="8">
        <v>3</v>
      </c>
      <c r="L231" s="8">
        <v>3</v>
      </c>
      <c r="M231" s="8">
        <v>3</v>
      </c>
      <c r="N231" s="8">
        <v>2</v>
      </c>
      <c r="O231" s="8">
        <v>3</v>
      </c>
      <c r="P231" s="8">
        <v>4</v>
      </c>
      <c r="Q231" s="8">
        <v>2</v>
      </c>
      <c r="R231" s="10">
        <v>4</v>
      </c>
      <c r="S231" s="10">
        <v>3</v>
      </c>
      <c r="T231" s="10">
        <v>3</v>
      </c>
      <c r="U231" s="8">
        <v>3</v>
      </c>
    </row>
    <row r="232" spans="1:21">
      <c r="A232" s="2"/>
      <c r="B232" s="5" t="s">
        <v>4</v>
      </c>
      <c r="C232" s="7" t="s">
        <v>5</v>
      </c>
      <c r="D232" s="3" t="s">
        <v>6</v>
      </c>
      <c r="E232" s="3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10"/>
      <c r="S232" s="10"/>
      <c r="T232" s="10"/>
      <c r="U232" s="8"/>
    </row>
    <row r="233" spans="1:21">
      <c r="A233" s="2">
        <v>1</v>
      </c>
      <c r="B233" s="8" t="s">
        <v>54</v>
      </c>
      <c r="C233" s="8" t="s">
        <v>55</v>
      </c>
      <c r="D233" s="9">
        <f>SUM(G233:U233)</f>
        <v>36</v>
      </c>
      <c r="E233" s="3"/>
      <c r="F233" s="8"/>
      <c r="G233" s="8">
        <v>2</v>
      </c>
      <c r="H233" s="8">
        <v>2</v>
      </c>
      <c r="I233" s="8">
        <v>3</v>
      </c>
      <c r="J233" s="8">
        <v>3</v>
      </c>
      <c r="K233" s="8">
        <v>3</v>
      </c>
      <c r="L233" s="8">
        <v>2</v>
      </c>
      <c r="M233" s="8">
        <v>3</v>
      </c>
      <c r="N233" s="8">
        <v>2</v>
      </c>
      <c r="O233" s="8">
        <v>3</v>
      </c>
      <c r="P233" s="8">
        <v>4</v>
      </c>
      <c r="Q233" s="8"/>
      <c r="R233" s="10">
        <v>3</v>
      </c>
      <c r="S233" s="10"/>
      <c r="T233" s="10">
        <v>3</v>
      </c>
      <c r="U233" s="8">
        <v>3</v>
      </c>
    </row>
    <row r="234" spans="1:21">
      <c r="A234" s="2">
        <v>2</v>
      </c>
      <c r="B234" s="8" t="s">
        <v>56</v>
      </c>
      <c r="C234" s="8" t="s">
        <v>12</v>
      </c>
      <c r="D234" s="9">
        <f t="shared" ref="D234:D239" si="12">SUM(G234:U234)</f>
        <v>11</v>
      </c>
      <c r="E234" s="3"/>
      <c r="F234" s="8"/>
      <c r="G234" s="8">
        <v>1</v>
      </c>
      <c r="H234" s="8">
        <v>1</v>
      </c>
      <c r="I234" s="8">
        <v>2</v>
      </c>
      <c r="J234" s="8">
        <v>2</v>
      </c>
      <c r="K234" s="8">
        <v>1</v>
      </c>
      <c r="L234" s="8">
        <v>1</v>
      </c>
      <c r="M234" s="8">
        <v>1</v>
      </c>
      <c r="N234" s="8">
        <v>1</v>
      </c>
      <c r="O234" s="8"/>
      <c r="P234" s="8"/>
      <c r="Q234" s="8"/>
      <c r="R234" s="10"/>
      <c r="S234" s="10">
        <v>1</v>
      </c>
      <c r="T234" s="10"/>
      <c r="U234" s="8"/>
    </row>
    <row r="235" spans="1:21" s="17" customFormat="1">
      <c r="A235" s="22">
        <v>3</v>
      </c>
      <c r="B235" s="23" t="s">
        <v>412</v>
      </c>
      <c r="C235" s="23" t="s">
        <v>252</v>
      </c>
      <c r="D235" s="24">
        <f t="shared" si="12"/>
        <v>5</v>
      </c>
      <c r="E235" s="25"/>
      <c r="F235" s="23"/>
      <c r="G235" s="23"/>
      <c r="H235" s="23"/>
      <c r="I235" s="23">
        <v>1</v>
      </c>
      <c r="J235" s="23"/>
      <c r="K235" s="23"/>
      <c r="L235" s="23"/>
      <c r="M235" s="23"/>
      <c r="N235" s="23"/>
      <c r="O235" s="23"/>
      <c r="P235" s="23"/>
      <c r="Q235" s="23"/>
      <c r="R235" s="23">
        <v>2</v>
      </c>
      <c r="S235" s="23">
        <v>2</v>
      </c>
      <c r="T235" s="23"/>
      <c r="U235" s="23"/>
    </row>
    <row r="236" spans="1:21" s="17" customFormat="1">
      <c r="A236" s="22"/>
      <c r="B236" s="23" t="s">
        <v>413</v>
      </c>
      <c r="C236" s="23" t="s">
        <v>377</v>
      </c>
      <c r="D236" s="24">
        <f t="shared" si="12"/>
        <v>4</v>
      </c>
      <c r="E236" s="25"/>
      <c r="F236" s="23"/>
      <c r="G236" s="23"/>
      <c r="H236" s="23"/>
      <c r="I236" s="23"/>
      <c r="J236" s="23">
        <v>4</v>
      </c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s="17" customFormat="1">
      <c r="A237" s="22"/>
      <c r="B237" s="23" t="s">
        <v>378</v>
      </c>
      <c r="C237" s="23" t="s">
        <v>379</v>
      </c>
      <c r="D237" s="24">
        <f t="shared" si="12"/>
        <v>3</v>
      </c>
      <c r="E237" s="25"/>
      <c r="F237" s="23"/>
      <c r="G237" s="23"/>
      <c r="H237" s="23"/>
      <c r="I237" s="23"/>
      <c r="J237" s="23"/>
      <c r="K237" s="23"/>
      <c r="L237" s="23"/>
      <c r="M237" s="23">
        <v>2</v>
      </c>
      <c r="N237" s="23"/>
      <c r="O237" s="23"/>
      <c r="P237" s="23">
        <v>1</v>
      </c>
      <c r="Q237" s="23"/>
      <c r="R237" s="23"/>
      <c r="S237" s="23"/>
      <c r="T237" s="23"/>
      <c r="U237" s="23"/>
    </row>
    <row r="238" spans="1:21" s="17" customFormat="1">
      <c r="A238" s="22"/>
      <c r="B238" s="23" t="s">
        <v>56</v>
      </c>
      <c r="C238" s="23" t="s">
        <v>123</v>
      </c>
      <c r="D238" s="24">
        <f t="shared" si="12"/>
        <v>14</v>
      </c>
      <c r="E238" s="25"/>
      <c r="F238" s="23"/>
      <c r="G238" s="23"/>
      <c r="H238" s="23"/>
      <c r="I238" s="23"/>
      <c r="J238" s="23"/>
      <c r="K238" s="23"/>
      <c r="L238" s="23"/>
      <c r="M238" s="23"/>
      <c r="N238" s="23"/>
      <c r="O238" s="23">
        <v>2</v>
      </c>
      <c r="P238" s="23">
        <v>3</v>
      </c>
      <c r="Q238" s="23">
        <v>1</v>
      </c>
      <c r="R238" s="23">
        <v>4</v>
      </c>
      <c r="S238" s="23"/>
      <c r="T238" s="23">
        <v>2</v>
      </c>
      <c r="U238" s="23">
        <v>2</v>
      </c>
    </row>
    <row r="239" spans="1:21" s="17" customFormat="1">
      <c r="A239" s="22"/>
      <c r="B239" s="23" t="s">
        <v>237</v>
      </c>
      <c r="C239" s="23"/>
      <c r="D239" s="24">
        <f t="shared" si="12"/>
        <v>8</v>
      </c>
      <c r="E239" s="25"/>
      <c r="F239" s="23"/>
      <c r="G239" s="23"/>
      <c r="H239" s="23"/>
      <c r="I239" s="23"/>
      <c r="J239" s="23"/>
      <c r="K239" s="23"/>
      <c r="L239" s="23"/>
      <c r="M239" s="23"/>
      <c r="N239" s="23"/>
      <c r="O239" s="23">
        <v>1</v>
      </c>
      <c r="P239" s="23">
        <v>2</v>
      </c>
      <c r="Q239" s="23">
        <v>2</v>
      </c>
      <c r="R239" s="23">
        <v>1</v>
      </c>
      <c r="S239" s="23"/>
      <c r="T239" s="23">
        <v>1</v>
      </c>
      <c r="U239" s="23">
        <v>1</v>
      </c>
    </row>
    <row r="240" spans="1:21">
      <c r="A240" s="8"/>
      <c r="B240" s="8"/>
      <c r="C240" s="8"/>
      <c r="D240" s="9"/>
      <c r="E240" s="3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10"/>
      <c r="S240" s="10"/>
      <c r="T240" s="10"/>
      <c r="U240" s="8"/>
    </row>
    <row r="241" spans="1:21">
      <c r="A241" s="3"/>
      <c r="B241" s="3" t="s">
        <v>58</v>
      </c>
      <c r="C241" s="2"/>
      <c r="D241" s="3"/>
      <c r="E241" s="3"/>
      <c r="F241" s="8" t="s">
        <v>164</v>
      </c>
      <c r="G241" s="8">
        <v>3</v>
      </c>
      <c r="H241" s="8">
        <v>2</v>
      </c>
      <c r="I241" s="8">
        <v>8</v>
      </c>
      <c r="J241" s="8">
        <v>6</v>
      </c>
      <c r="K241" s="8">
        <v>7</v>
      </c>
      <c r="L241" s="8">
        <v>7</v>
      </c>
      <c r="M241" s="8">
        <v>4</v>
      </c>
      <c r="N241" s="8">
        <v>4</v>
      </c>
      <c r="O241" s="8">
        <v>3</v>
      </c>
      <c r="P241" s="8">
        <v>5</v>
      </c>
      <c r="Q241" s="8">
        <v>4</v>
      </c>
      <c r="R241" s="10">
        <v>5</v>
      </c>
      <c r="S241" s="10">
        <v>4</v>
      </c>
      <c r="T241" s="10">
        <v>5</v>
      </c>
      <c r="U241" s="8">
        <v>5</v>
      </c>
    </row>
    <row r="242" spans="1:21">
      <c r="A242" s="2"/>
      <c r="B242" s="5" t="s">
        <v>4</v>
      </c>
      <c r="C242" s="7" t="s">
        <v>5</v>
      </c>
      <c r="D242" s="3" t="s">
        <v>6</v>
      </c>
      <c r="E242" s="3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10"/>
      <c r="S242" s="10"/>
      <c r="T242" s="10"/>
      <c r="U242" s="8"/>
    </row>
    <row r="243" spans="1:21" s="17" customFormat="1">
      <c r="A243" s="22">
        <v>1</v>
      </c>
      <c r="B243" s="23" t="s">
        <v>9</v>
      </c>
      <c r="C243" s="23" t="s">
        <v>414</v>
      </c>
      <c r="D243" s="24">
        <f>SUM(G243:U243)</f>
        <v>0</v>
      </c>
      <c r="E243" s="25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</row>
    <row r="244" spans="1:21">
      <c r="A244" s="2">
        <v>2</v>
      </c>
      <c r="B244" s="8" t="s">
        <v>65</v>
      </c>
      <c r="C244" s="8" t="s">
        <v>18</v>
      </c>
      <c r="D244" s="9">
        <f t="shared" ref="D244:D264" si="13">SUM(G244:U244)</f>
        <v>44</v>
      </c>
      <c r="E244" s="3"/>
      <c r="F244" s="8"/>
      <c r="G244" s="8"/>
      <c r="H244" s="8">
        <v>1</v>
      </c>
      <c r="I244" s="8">
        <v>3</v>
      </c>
      <c r="J244" s="8">
        <v>1</v>
      </c>
      <c r="K244" s="8">
        <v>6</v>
      </c>
      <c r="L244" s="8">
        <v>6</v>
      </c>
      <c r="M244" s="8">
        <v>2</v>
      </c>
      <c r="N244" s="8">
        <v>2</v>
      </c>
      <c r="O244" s="8">
        <v>1</v>
      </c>
      <c r="P244" s="8">
        <v>2</v>
      </c>
      <c r="Q244" s="8">
        <v>4</v>
      </c>
      <c r="R244" s="10">
        <v>3</v>
      </c>
      <c r="S244" s="10">
        <v>4</v>
      </c>
      <c r="T244" s="10">
        <v>4</v>
      </c>
      <c r="U244" s="8">
        <v>5</v>
      </c>
    </row>
    <row r="245" spans="1:21" s="17" customFormat="1">
      <c r="A245" s="22">
        <v>3</v>
      </c>
      <c r="B245" s="23" t="s">
        <v>292</v>
      </c>
      <c r="C245" s="23" t="s">
        <v>293</v>
      </c>
      <c r="D245" s="24">
        <f t="shared" si="13"/>
        <v>6</v>
      </c>
      <c r="E245" s="25"/>
      <c r="F245" s="23"/>
      <c r="G245" s="23"/>
      <c r="H245" s="23"/>
      <c r="I245" s="23">
        <v>6</v>
      </c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</row>
    <row r="246" spans="1:21" s="17" customFormat="1">
      <c r="A246" s="22">
        <v>3</v>
      </c>
      <c r="B246" s="23" t="s">
        <v>342</v>
      </c>
      <c r="C246" s="23" t="s">
        <v>343</v>
      </c>
      <c r="D246" s="24">
        <f t="shared" si="13"/>
        <v>0</v>
      </c>
      <c r="E246" s="25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</row>
    <row r="247" spans="1:21" s="17" customFormat="1">
      <c r="A247" s="22">
        <v>4</v>
      </c>
      <c r="B247" s="23" t="s">
        <v>354</v>
      </c>
      <c r="C247" s="23" t="s">
        <v>355</v>
      </c>
      <c r="D247" s="24">
        <f t="shared" si="13"/>
        <v>0</v>
      </c>
      <c r="E247" s="25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</row>
    <row r="248" spans="1:21" s="17" customFormat="1">
      <c r="A248" s="22">
        <v>5</v>
      </c>
      <c r="B248" s="23" t="s">
        <v>415</v>
      </c>
      <c r="C248" s="23" t="s">
        <v>249</v>
      </c>
      <c r="D248" s="24">
        <f t="shared" si="13"/>
        <v>3</v>
      </c>
      <c r="E248" s="25"/>
      <c r="F248" s="23"/>
      <c r="G248" s="23">
        <v>3</v>
      </c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</row>
    <row r="249" spans="1:21" s="17" customFormat="1">
      <c r="A249" s="22">
        <v>6</v>
      </c>
      <c r="B249" s="23" t="s">
        <v>306</v>
      </c>
      <c r="C249" s="23" t="s">
        <v>416</v>
      </c>
      <c r="D249" s="24">
        <f t="shared" si="13"/>
        <v>0</v>
      </c>
      <c r="E249" s="25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</row>
    <row r="250" spans="1:21" s="17" customFormat="1">
      <c r="A250" s="22"/>
      <c r="B250" s="23" t="s">
        <v>155</v>
      </c>
      <c r="C250" s="23" t="s">
        <v>384</v>
      </c>
      <c r="D250" s="24">
        <f t="shared" si="13"/>
        <v>8.5</v>
      </c>
      <c r="E250" s="25"/>
      <c r="F250" s="23"/>
      <c r="G250" s="23"/>
      <c r="H250" s="23"/>
      <c r="I250" s="23">
        <v>0.5</v>
      </c>
      <c r="J250" s="23">
        <v>3</v>
      </c>
      <c r="K250" s="23">
        <v>2</v>
      </c>
      <c r="L250" s="23">
        <v>3</v>
      </c>
      <c r="M250" s="23"/>
      <c r="N250" s="23"/>
      <c r="O250" s="23"/>
      <c r="P250" s="23"/>
      <c r="Q250" s="23"/>
      <c r="R250" s="23"/>
      <c r="S250" s="23"/>
      <c r="T250" s="23"/>
      <c r="U250" s="23"/>
    </row>
    <row r="251" spans="1:21" s="17" customFormat="1">
      <c r="A251" s="22"/>
      <c r="B251" s="23" t="s">
        <v>417</v>
      </c>
      <c r="C251" s="23" t="s">
        <v>418</v>
      </c>
      <c r="D251" s="24">
        <f t="shared" si="13"/>
        <v>0</v>
      </c>
      <c r="E251" s="25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</row>
    <row r="252" spans="1:21" s="17" customFormat="1">
      <c r="A252" s="22"/>
      <c r="B252" s="23" t="s">
        <v>183</v>
      </c>
      <c r="C252" s="23" t="s">
        <v>361</v>
      </c>
      <c r="D252" s="24">
        <f t="shared" si="13"/>
        <v>0</v>
      </c>
      <c r="E252" s="25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</row>
    <row r="253" spans="1:21" s="17" customFormat="1">
      <c r="A253" s="22"/>
      <c r="B253" s="23" t="s">
        <v>419</v>
      </c>
      <c r="C253" s="23" t="s">
        <v>187</v>
      </c>
      <c r="D253" s="24">
        <f t="shared" si="13"/>
        <v>0</v>
      </c>
      <c r="E253" s="25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</row>
    <row r="254" spans="1:21" s="17" customFormat="1">
      <c r="A254" s="22"/>
      <c r="B254" s="23" t="s">
        <v>420</v>
      </c>
      <c r="C254" s="23" t="s">
        <v>249</v>
      </c>
      <c r="D254" s="24">
        <f t="shared" si="13"/>
        <v>0</v>
      </c>
      <c r="E254" s="25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</row>
    <row r="255" spans="1:21" s="17" customFormat="1">
      <c r="A255" s="22"/>
      <c r="B255" s="23" t="s">
        <v>246</v>
      </c>
      <c r="C255" s="23" t="s">
        <v>247</v>
      </c>
      <c r="D255" s="24">
        <f t="shared" si="13"/>
        <v>0</v>
      </c>
      <c r="E255" s="25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</row>
    <row r="256" spans="1:21" s="17" customFormat="1">
      <c r="A256" s="22"/>
      <c r="B256" s="23" t="s">
        <v>279</v>
      </c>
      <c r="C256" s="23" t="s">
        <v>421</v>
      </c>
      <c r="D256" s="24">
        <f t="shared" si="13"/>
        <v>0</v>
      </c>
      <c r="E256" s="25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s="17" customFormat="1">
      <c r="A257" s="22"/>
      <c r="B257" s="23" t="s">
        <v>422</v>
      </c>
      <c r="C257" s="23" t="s">
        <v>423</v>
      </c>
      <c r="D257" s="24">
        <f t="shared" si="13"/>
        <v>0</v>
      </c>
      <c r="E257" s="25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s="17" customFormat="1">
      <c r="A258" s="22"/>
      <c r="B258" s="23" t="s">
        <v>15</v>
      </c>
      <c r="C258" s="23" t="s">
        <v>16</v>
      </c>
      <c r="D258" s="24">
        <f t="shared" si="13"/>
        <v>16</v>
      </c>
      <c r="E258" s="25"/>
      <c r="F258" s="23"/>
      <c r="G258" s="23">
        <v>2</v>
      </c>
      <c r="H258" s="23"/>
      <c r="I258" s="23"/>
      <c r="J258" s="23"/>
      <c r="K258" s="23">
        <v>7</v>
      </c>
      <c r="L258" s="23">
        <v>7</v>
      </c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s="17" customFormat="1">
      <c r="A259" s="22"/>
      <c r="B259" s="23" t="s">
        <v>165</v>
      </c>
      <c r="C259" s="23"/>
      <c r="D259" s="24">
        <f t="shared" si="13"/>
        <v>50</v>
      </c>
      <c r="E259" s="25"/>
      <c r="F259" s="23"/>
      <c r="G259" s="23">
        <v>1</v>
      </c>
      <c r="H259" s="23">
        <v>2</v>
      </c>
      <c r="I259" s="23">
        <f>7+5+4</f>
        <v>16</v>
      </c>
      <c r="J259" s="23">
        <f>5+4+2</f>
        <v>11</v>
      </c>
      <c r="K259" s="23">
        <v>5</v>
      </c>
      <c r="L259" s="23">
        <v>4</v>
      </c>
      <c r="M259" s="23"/>
      <c r="N259" s="23"/>
      <c r="O259" s="23"/>
      <c r="P259" s="23">
        <v>4</v>
      </c>
      <c r="Q259" s="23">
        <v>1</v>
      </c>
      <c r="R259" s="23">
        <v>4</v>
      </c>
      <c r="S259" s="23"/>
      <c r="T259" s="23">
        <v>1</v>
      </c>
      <c r="U259" s="23">
        <v>1</v>
      </c>
    </row>
    <row r="260" spans="1:21">
      <c r="A260" s="2"/>
      <c r="B260" s="8" t="s">
        <v>61</v>
      </c>
      <c r="C260" s="8" t="s">
        <v>62</v>
      </c>
      <c r="D260" s="9">
        <f t="shared" si="13"/>
        <v>45</v>
      </c>
      <c r="E260" s="3"/>
      <c r="F260" s="8"/>
      <c r="G260" s="8"/>
      <c r="H260" s="8"/>
      <c r="I260" s="8">
        <v>8</v>
      </c>
      <c r="J260" s="8">
        <v>6</v>
      </c>
      <c r="K260" s="8">
        <v>0.5</v>
      </c>
      <c r="L260" s="8">
        <v>0.5</v>
      </c>
      <c r="M260" s="8">
        <v>3</v>
      </c>
      <c r="N260" s="8">
        <v>4</v>
      </c>
      <c r="O260" s="8">
        <v>3</v>
      </c>
      <c r="P260" s="8">
        <v>4</v>
      </c>
      <c r="Q260" s="8">
        <v>3</v>
      </c>
      <c r="R260" s="10">
        <v>2</v>
      </c>
      <c r="S260" s="10">
        <v>2</v>
      </c>
      <c r="T260" s="10">
        <v>5</v>
      </c>
      <c r="U260" s="8">
        <v>4</v>
      </c>
    </row>
    <row r="261" spans="1:21" s="17" customFormat="1">
      <c r="A261" s="22"/>
      <c r="B261" s="23" t="s">
        <v>326</v>
      </c>
      <c r="C261" s="23" t="s">
        <v>263</v>
      </c>
      <c r="D261" s="24">
        <f t="shared" si="13"/>
        <v>7</v>
      </c>
      <c r="E261" s="25"/>
      <c r="F261" s="23"/>
      <c r="G261" s="23"/>
      <c r="H261" s="23"/>
      <c r="I261" s="23"/>
      <c r="J261" s="23"/>
      <c r="K261" s="23">
        <v>4</v>
      </c>
      <c r="L261" s="23">
        <v>2</v>
      </c>
      <c r="M261" s="23">
        <v>1</v>
      </c>
      <c r="N261" s="23"/>
      <c r="O261" s="23"/>
      <c r="P261" s="23"/>
      <c r="Q261" s="23"/>
      <c r="R261" s="23"/>
      <c r="S261" s="23"/>
      <c r="T261" s="23"/>
      <c r="U261" s="23"/>
    </row>
    <row r="262" spans="1:21">
      <c r="A262" s="2"/>
      <c r="B262" s="8" t="s">
        <v>67</v>
      </c>
      <c r="C262" s="8" t="s">
        <v>68</v>
      </c>
      <c r="D262" s="9">
        <f t="shared" si="13"/>
        <v>29</v>
      </c>
      <c r="E262" s="3"/>
      <c r="F262" s="8"/>
      <c r="G262" s="8"/>
      <c r="H262" s="8"/>
      <c r="I262" s="8"/>
      <c r="J262" s="8"/>
      <c r="K262" s="8">
        <v>3</v>
      </c>
      <c r="L262" s="8">
        <v>5</v>
      </c>
      <c r="M262" s="8"/>
      <c r="N262" s="8"/>
      <c r="O262" s="8">
        <v>2</v>
      </c>
      <c r="P262" s="8">
        <v>5</v>
      </c>
      <c r="Q262" s="8">
        <v>2</v>
      </c>
      <c r="R262" s="10">
        <v>5</v>
      </c>
      <c r="S262" s="10">
        <v>3</v>
      </c>
      <c r="T262" s="10">
        <v>2</v>
      </c>
      <c r="U262" s="8">
        <v>2</v>
      </c>
    </row>
    <row r="263" spans="1:21" s="17" customFormat="1">
      <c r="A263" s="22"/>
      <c r="B263" s="23" t="s">
        <v>110</v>
      </c>
      <c r="C263" s="23" t="s">
        <v>100</v>
      </c>
      <c r="D263" s="24">
        <f t="shared" si="13"/>
        <v>4</v>
      </c>
      <c r="E263" s="25"/>
      <c r="F263" s="23"/>
      <c r="G263" s="23"/>
      <c r="H263" s="23"/>
      <c r="I263" s="23"/>
      <c r="J263" s="23"/>
      <c r="K263" s="23"/>
      <c r="L263" s="23"/>
      <c r="M263" s="23">
        <v>4</v>
      </c>
      <c r="N263" s="23"/>
      <c r="O263" s="23"/>
      <c r="P263" s="23"/>
      <c r="Q263" s="23"/>
      <c r="R263" s="23"/>
      <c r="S263" s="23"/>
      <c r="T263" s="23"/>
      <c r="U263" s="23"/>
    </row>
    <row r="264" spans="1:21" s="17" customFormat="1">
      <c r="A264" s="22"/>
      <c r="B264" s="23" t="s">
        <v>424</v>
      </c>
      <c r="C264" s="23" t="s">
        <v>425</v>
      </c>
      <c r="D264" s="24">
        <f t="shared" si="13"/>
        <v>3</v>
      </c>
      <c r="E264" s="25"/>
      <c r="F264" s="23"/>
      <c r="G264" s="23"/>
      <c r="H264" s="23"/>
      <c r="I264" s="23"/>
      <c r="J264" s="23"/>
      <c r="K264" s="23"/>
      <c r="L264" s="23"/>
      <c r="M264" s="23"/>
      <c r="N264" s="23">
        <v>3</v>
      </c>
      <c r="O264" s="23"/>
      <c r="P264" s="23"/>
      <c r="Q264" s="23"/>
      <c r="R264" s="23"/>
      <c r="S264" s="23"/>
      <c r="T264" s="23"/>
      <c r="U264" s="23"/>
    </row>
    <row r="265" spans="1:21">
      <c r="A265" s="2"/>
      <c r="B265" s="8"/>
      <c r="C265" s="8"/>
      <c r="D265" s="9"/>
      <c r="E265" s="3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10"/>
      <c r="S265" s="10"/>
      <c r="T265" s="10"/>
      <c r="U265" s="8"/>
    </row>
    <row r="266" spans="1:21">
      <c r="A266" s="2"/>
      <c r="B266" s="3" t="s">
        <v>70</v>
      </c>
      <c r="C266" s="2"/>
      <c r="D266" s="3"/>
      <c r="E266" s="3"/>
      <c r="F266" s="8" t="s">
        <v>164</v>
      </c>
      <c r="G266" s="8">
        <v>5</v>
      </c>
      <c r="H266" s="8">
        <v>14</v>
      </c>
      <c r="I266" s="8">
        <v>11</v>
      </c>
      <c r="J266" s="8">
        <v>14</v>
      </c>
      <c r="K266" s="8">
        <v>7</v>
      </c>
      <c r="L266" s="8">
        <v>7</v>
      </c>
      <c r="M266" s="8">
        <v>12</v>
      </c>
      <c r="N266" s="8">
        <v>8</v>
      </c>
      <c r="O266" s="8">
        <v>11</v>
      </c>
      <c r="P266" s="8">
        <v>9</v>
      </c>
      <c r="Q266" s="8">
        <v>8</v>
      </c>
      <c r="R266" s="10">
        <v>8</v>
      </c>
      <c r="S266" s="10">
        <v>8</v>
      </c>
      <c r="T266" s="10">
        <v>12</v>
      </c>
      <c r="U266" s="8">
        <v>12</v>
      </c>
    </row>
    <row r="267" spans="1:21">
      <c r="A267" s="2"/>
      <c r="B267" s="7" t="s">
        <v>4</v>
      </c>
      <c r="C267" s="7" t="s">
        <v>5</v>
      </c>
      <c r="D267" s="3" t="s">
        <v>6</v>
      </c>
      <c r="E267" s="3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10"/>
      <c r="S267" s="10"/>
      <c r="T267" s="10"/>
      <c r="U267" s="8"/>
    </row>
    <row r="268" spans="1:21">
      <c r="A268" s="2">
        <v>1</v>
      </c>
      <c r="B268" s="8" t="s">
        <v>77</v>
      </c>
      <c r="C268" s="8" t="s">
        <v>44</v>
      </c>
      <c r="D268" s="9">
        <f>SUM(G268:U268)</f>
        <v>53</v>
      </c>
      <c r="E268" s="3"/>
      <c r="F268" s="8"/>
      <c r="G268" s="8">
        <v>4</v>
      </c>
      <c r="H268" s="8">
        <v>13</v>
      </c>
      <c r="I268" s="8">
        <v>11</v>
      </c>
      <c r="J268" s="8">
        <v>12</v>
      </c>
      <c r="K268" s="8"/>
      <c r="L268" s="8"/>
      <c r="M268" s="8">
        <v>9</v>
      </c>
      <c r="N268" s="8">
        <v>4</v>
      </c>
      <c r="O268" s="8" t="s">
        <v>202</v>
      </c>
      <c r="P268" s="8"/>
      <c r="Q268" s="8"/>
      <c r="R268" s="10"/>
      <c r="S268" s="10"/>
      <c r="T268" s="10"/>
      <c r="U268" s="8"/>
    </row>
    <row r="269" spans="1:21" s="17" customFormat="1">
      <c r="A269" s="22">
        <v>2</v>
      </c>
      <c r="B269" s="23" t="s">
        <v>205</v>
      </c>
      <c r="C269" s="23" t="s">
        <v>426</v>
      </c>
      <c r="D269" s="24">
        <f t="shared" ref="D269:D301" si="14">SUM(G269:U269)</f>
        <v>0</v>
      </c>
      <c r="E269" s="25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s="17" customFormat="1">
      <c r="A270" s="22">
        <v>3</v>
      </c>
      <c r="B270" s="23" t="s">
        <v>203</v>
      </c>
      <c r="C270" s="23" t="s">
        <v>305</v>
      </c>
      <c r="D270" s="24">
        <f t="shared" si="14"/>
        <v>0</v>
      </c>
      <c r="E270" s="25"/>
      <c r="F270" s="23"/>
      <c r="G270" s="23"/>
      <c r="H270" s="23" t="s">
        <v>202</v>
      </c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s="17" customFormat="1">
      <c r="A271" s="22">
        <v>4</v>
      </c>
      <c r="B271" s="23" t="s">
        <v>422</v>
      </c>
      <c r="C271" s="23" t="s">
        <v>423</v>
      </c>
      <c r="D271" s="24">
        <f t="shared" si="14"/>
        <v>0</v>
      </c>
      <c r="E271" s="25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A272" s="2">
        <v>5</v>
      </c>
      <c r="B272" s="8" t="s">
        <v>72</v>
      </c>
      <c r="C272" s="8" t="s">
        <v>73</v>
      </c>
      <c r="D272" s="9">
        <f t="shared" si="14"/>
        <v>99</v>
      </c>
      <c r="E272" s="3"/>
      <c r="F272" s="8"/>
      <c r="G272" s="8"/>
      <c r="H272" s="8">
        <v>12</v>
      </c>
      <c r="I272" s="8"/>
      <c r="J272" s="8">
        <v>14</v>
      </c>
      <c r="K272" s="8"/>
      <c r="L272" s="8"/>
      <c r="M272" s="8">
        <v>11</v>
      </c>
      <c r="N272" s="8">
        <v>8</v>
      </c>
      <c r="O272" s="8">
        <v>10</v>
      </c>
      <c r="P272" s="8">
        <v>7</v>
      </c>
      <c r="Q272" s="8"/>
      <c r="R272" s="10">
        <v>7</v>
      </c>
      <c r="S272" s="10">
        <v>8</v>
      </c>
      <c r="T272" s="10">
        <v>11</v>
      </c>
      <c r="U272" s="8">
        <v>11</v>
      </c>
    </row>
    <row r="273" spans="1:21">
      <c r="A273" s="2">
        <v>6</v>
      </c>
      <c r="B273" s="8" t="s">
        <v>75</v>
      </c>
      <c r="C273" s="8" t="s">
        <v>153</v>
      </c>
      <c r="D273" s="9">
        <f t="shared" si="14"/>
        <v>89</v>
      </c>
      <c r="E273" s="3"/>
      <c r="F273" s="8"/>
      <c r="G273" s="8">
        <v>5</v>
      </c>
      <c r="H273" s="8">
        <v>0.5</v>
      </c>
      <c r="I273" s="8">
        <v>10</v>
      </c>
      <c r="J273" s="8">
        <v>9</v>
      </c>
      <c r="K273" s="8">
        <v>7</v>
      </c>
      <c r="L273" s="8">
        <v>7</v>
      </c>
      <c r="M273" s="8">
        <v>8</v>
      </c>
      <c r="N273" s="8">
        <v>6</v>
      </c>
      <c r="O273" s="8">
        <v>9</v>
      </c>
      <c r="P273" s="8">
        <v>5</v>
      </c>
      <c r="Q273" s="8">
        <v>8</v>
      </c>
      <c r="R273" s="10">
        <v>8</v>
      </c>
      <c r="S273" s="10">
        <v>6</v>
      </c>
      <c r="T273" s="10">
        <v>0.5</v>
      </c>
      <c r="U273" s="8" t="s">
        <v>208</v>
      </c>
    </row>
    <row r="274" spans="1:21" s="17" customFormat="1">
      <c r="A274" s="22"/>
      <c r="B274" s="23" t="s">
        <v>155</v>
      </c>
      <c r="C274" s="23" t="s">
        <v>115</v>
      </c>
      <c r="D274" s="24">
        <f t="shared" si="14"/>
        <v>19</v>
      </c>
      <c r="E274" s="25"/>
      <c r="F274" s="23"/>
      <c r="G274" s="23"/>
      <c r="H274" s="23">
        <v>10</v>
      </c>
      <c r="I274" s="23"/>
      <c r="J274" s="23"/>
      <c r="K274" s="23"/>
      <c r="L274" s="23"/>
      <c r="M274" s="23"/>
      <c r="N274" s="23"/>
      <c r="O274" s="23"/>
      <c r="P274" s="23">
        <v>9</v>
      </c>
      <c r="Q274" s="23"/>
      <c r="R274" s="23"/>
      <c r="S274" s="23"/>
      <c r="T274" s="23"/>
      <c r="U274" s="23"/>
    </row>
    <row r="275" spans="1:21" s="17" customFormat="1">
      <c r="A275" s="22"/>
      <c r="B275" s="23" t="s">
        <v>133</v>
      </c>
      <c r="C275" s="23" t="s">
        <v>134</v>
      </c>
      <c r="D275" s="24">
        <f t="shared" si="14"/>
        <v>39</v>
      </c>
      <c r="E275" s="25"/>
      <c r="F275" s="23"/>
      <c r="G275" s="23"/>
      <c r="H275" s="23">
        <v>14</v>
      </c>
      <c r="I275" s="23"/>
      <c r="J275" s="23"/>
      <c r="K275" s="23"/>
      <c r="L275" s="23"/>
      <c r="M275" s="23" t="s">
        <v>202</v>
      </c>
      <c r="N275" s="23"/>
      <c r="O275" s="23"/>
      <c r="P275" s="23"/>
      <c r="Q275" s="23">
        <v>7</v>
      </c>
      <c r="R275" s="23"/>
      <c r="S275" s="23">
        <v>3</v>
      </c>
      <c r="T275" s="23">
        <v>8</v>
      </c>
      <c r="U275" s="23">
        <v>7</v>
      </c>
    </row>
    <row r="276" spans="1:21" s="17" customFormat="1">
      <c r="A276" s="22"/>
      <c r="B276" s="23" t="s">
        <v>110</v>
      </c>
      <c r="C276" s="23" t="s">
        <v>187</v>
      </c>
      <c r="D276" s="24">
        <f t="shared" si="14"/>
        <v>0</v>
      </c>
      <c r="E276" s="28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</row>
    <row r="277" spans="1:21">
      <c r="A277" s="2"/>
      <c r="B277" s="8" t="s">
        <v>79</v>
      </c>
      <c r="C277" s="8" t="s">
        <v>80</v>
      </c>
      <c r="D277" s="9">
        <f t="shared" si="14"/>
        <v>36</v>
      </c>
      <c r="E277" s="6"/>
      <c r="F277" s="8"/>
      <c r="G277" s="8">
        <v>1</v>
      </c>
      <c r="H277" s="8">
        <v>9</v>
      </c>
      <c r="I277" s="8" t="s">
        <v>202</v>
      </c>
      <c r="J277" s="8">
        <v>10</v>
      </c>
      <c r="K277" s="8"/>
      <c r="L277" s="8"/>
      <c r="M277" s="8">
        <v>10</v>
      </c>
      <c r="N277" s="8">
        <v>5</v>
      </c>
      <c r="O277" s="8">
        <v>0.5</v>
      </c>
      <c r="P277" s="8">
        <v>0.5</v>
      </c>
      <c r="Q277" s="8"/>
      <c r="R277" s="10"/>
      <c r="S277" s="10"/>
      <c r="T277" s="10"/>
      <c r="U277" s="8"/>
    </row>
    <row r="278" spans="1:21" s="17" customFormat="1">
      <c r="A278" s="22"/>
      <c r="B278" s="23" t="s">
        <v>22</v>
      </c>
      <c r="C278" s="23" t="s">
        <v>211</v>
      </c>
      <c r="D278" s="24">
        <f t="shared" si="14"/>
        <v>19.5</v>
      </c>
      <c r="E278" s="28"/>
      <c r="F278" s="23"/>
      <c r="G278" s="23"/>
      <c r="H278" s="23" t="s">
        <v>202</v>
      </c>
      <c r="I278" s="23">
        <v>6</v>
      </c>
      <c r="J278" s="23">
        <v>11</v>
      </c>
      <c r="K278" s="23">
        <v>0.5</v>
      </c>
      <c r="L278" s="23">
        <v>2</v>
      </c>
      <c r="M278" s="23"/>
      <c r="N278" s="23"/>
      <c r="O278" s="23"/>
      <c r="P278" s="23"/>
      <c r="Q278" s="23"/>
      <c r="R278" s="23"/>
      <c r="S278" s="23"/>
      <c r="T278" s="23"/>
      <c r="U278" s="23"/>
    </row>
    <row r="279" spans="1:21" s="17" customFormat="1">
      <c r="A279" s="22"/>
      <c r="B279" s="23" t="s">
        <v>188</v>
      </c>
      <c r="C279" s="23" t="s">
        <v>189</v>
      </c>
      <c r="D279" s="24">
        <f t="shared" si="14"/>
        <v>0</v>
      </c>
      <c r="E279" s="28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</row>
    <row r="280" spans="1:21">
      <c r="A280" s="2"/>
      <c r="B280" s="8" t="s">
        <v>26</v>
      </c>
      <c r="C280" s="8" t="s">
        <v>27</v>
      </c>
      <c r="D280" s="9">
        <f t="shared" si="14"/>
        <v>37</v>
      </c>
      <c r="E280" s="6"/>
      <c r="F280" s="8"/>
      <c r="G280" s="8"/>
      <c r="H280" s="8" t="s">
        <v>202</v>
      </c>
      <c r="I280" s="8">
        <v>8</v>
      </c>
      <c r="J280" s="8" t="s">
        <v>202</v>
      </c>
      <c r="K280" s="8">
        <v>4</v>
      </c>
      <c r="L280" s="8">
        <v>6</v>
      </c>
      <c r="M280" s="8" t="s">
        <v>202</v>
      </c>
      <c r="N280" s="8" t="s">
        <v>202</v>
      </c>
      <c r="O280" s="8"/>
      <c r="P280" s="8">
        <v>8</v>
      </c>
      <c r="Q280" s="8">
        <v>3</v>
      </c>
      <c r="R280" s="10" t="s">
        <v>208</v>
      </c>
      <c r="S280" s="10"/>
      <c r="T280" s="10" t="s">
        <v>208</v>
      </c>
      <c r="U280" s="8">
        <v>8</v>
      </c>
    </row>
    <row r="281" spans="1:21" s="17" customFormat="1">
      <c r="A281" s="22"/>
      <c r="B281" s="23" t="s">
        <v>98</v>
      </c>
      <c r="C281" s="23" t="s">
        <v>99</v>
      </c>
      <c r="D281" s="24">
        <f t="shared" si="14"/>
        <v>0</v>
      </c>
      <c r="E281" s="28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</row>
    <row r="282" spans="1:21" s="17" customFormat="1">
      <c r="A282" s="22"/>
      <c r="B282" s="23" t="s">
        <v>306</v>
      </c>
      <c r="C282" s="23" t="s">
        <v>416</v>
      </c>
      <c r="D282" s="24">
        <f t="shared" si="14"/>
        <v>0</v>
      </c>
      <c r="E282" s="28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</row>
    <row r="283" spans="1:21" s="17" customFormat="1">
      <c r="A283" s="22"/>
      <c r="B283" s="23" t="s">
        <v>427</v>
      </c>
      <c r="C283" s="23" t="s">
        <v>428</v>
      </c>
      <c r="D283" s="24">
        <f t="shared" si="14"/>
        <v>0</v>
      </c>
      <c r="E283" s="28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</row>
    <row r="284" spans="1:21" s="17" customFormat="1">
      <c r="A284" s="22"/>
      <c r="B284" s="23" t="s">
        <v>165</v>
      </c>
      <c r="C284" s="23"/>
      <c r="D284" s="24">
        <f t="shared" si="14"/>
        <v>92</v>
      </c>
      <c r="E284" s="28"/>
      <c r="F284" s="23"/>
      <c r="G284" s="23">
        <f>3+2</f>
        <v>5</v>
      </c>
      <c r="H284" s="23"/>
      <c r="I284" s="23">
        <f>9+7</f>
        <v>16</v>
      </c>
      <c r="J284" s="23">
        <v>13</v>
      </c>
      <c r="K284" s="23">
        <v>6</v>
      </c>
      <c r="L284" s="23">
        <v>3</v>
      </c>
      <c r="M284" s="23"/>
      <c r="N284" s="23"/>
      <c r="O284" s="23">
        <v>7</v>
      </c>
      <c r="P284" s="23"/>
      <c r="Q284" s="23">
        <v>6</v>
      </c>
      <c r="R284" s="23">
        <v>0.5</v>
      </c>
      <c r="S284" s="23">
        <v>0.5</v>
      </c>
      <c r="T284" s="23">
        <f>9+7</f>
        <v>16</v>
      </c>
      <c r="U284" s="23">
        <f>10+9</f>
        <v>19</v>
      </c>
    </row>
    <row r="285" spans="1:21" s="17" customFormat="1">
      <c r="A285" s="22"/>
      <c r="B285" s="23" t="s">
        <v>212</v>
      </c>
      <c r="C285" s="23" t="s">
        <v>213</v>
      </c>
      <c r="D285" s="24">
        <f t="shared" si="14"/>
        <v>11</v>
      </c>
      <c r="E285" s="28"/>
      <c r="F285" s="23"/>
      <c r="G285" s="23"/>
      <c r="H285" s="23">
        <v>11</v>
      </c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</row>
    <row r="286" spans="1:21">
      <c r="A286" s="2"/>
      <c r="B286" s="8" t="s">
        <v>67</v>
      </c>
      <c r="C286" s="8" t="s">
        <v>68</v>
      </c>
      <c r="D286" s="9">
        <f t="shared" si="14"/>
        <v>29.5</v>
      </c>
      <c r="E286" s="6"/>
      <c r="F286" s="8"/>
      <c r="G286" s="8"/>
      <c r="H286" s="8" t="s">
        <v>202</v>
      </c>
      <c r="I286" s="8"/>
      <c r="J286" s="8"/>
      <c r="K286" s="8">
        <v>5</v>
      </c>
      <c r="L286" s="8">
        <v>4</v>
      </c>
      <c r="M286" s="8"/>
      <c r="N286" s="8"/>
      <c r="O286" s="8">
        <v>6</v>
      </c>
      <c r="P286" s="8">
        <v>4</v>
      </c>
      <c r="Q286" s="8">
        <v>0.5</v>
      </c>
      <c r="R286" s="10">
        <v>6</v>
      </c>
      <c r="S286" s="10">
        <v>4</v>
      </c>
      <c r="T286" s="10" t="s">
        <v>208</v>
      </c>
      <c r="U286" s="8" t="s">
        <v>208</v>
      </c>
    </row>
    <row r="287" spans="1:21">
      <c r="A287" s="2"/>
      <c r="B287" s="8" t="s">
        <v>83</v>
      </c>
      <c r="C287" s="8" t="s">
        <v>84</v>
      </c>
      <c r="D287" s="9">
        <f t="shared" si="14"/>
        <v>33.5</v>
      </c>
      <c r="E287" s="6"/>
      <c r="F287" s="8"/>
      <c r="G287" s="8"/>
      <c r="H287" s="8" t="s">
        <v>202</v>
      </c>
      <c r="I287" s="8">
        <v>0.5</v>
      </c>
      <c r="J287" s="8" t="s">
        <v>202</v>
      </c>
      <c r="K287" s="8">
        <v>3</v>
      </c>
      <c r="L287" s="8">
        <v>5</v>
      </c>
      <c r="M287" s="8"/>
      <c r="N287" s="8"/>
      <c r="O287" s="8" t="s">
        <v>202</v>
      </c>
      <c r="P287" s="8" t="s">
        <v>202</v>
      </c>
      <c r="Q287" s="8">
        <v>5</v>
      </c>
      <c r="R287" s="10">
        <v>5</v>
      </c>
      <c r="S287" s="10">
        <v>5</v>
      </c>
      <c r="T287" s="10">
        <v>10</v>
      </c>
      <c r="U287" s="8" t="s">
        <v>208</v>
      </c>
    </row>
    <row r="288" spans="1:21" s="17" customFormat="1">
      <c r="A288" s="22"/>
      <c r="B288" s="23" t="s">
        <v>155</v>
      </c>
      <c r="C288" s="23" t="s">
        <v>384</v>
      </c>
      <c r="D288" s="24">
        <f t="shared" si="14"/>
        <v>3</v>
      </c>
      <c r="E288" s="28"/>
      <c r="F288" s="23"/>
      <c r="G288" s="23"/>
      <c r="H288" s="23"/>
      <c r="I288" s="23" t="s">
        <v>202</v>
      </c>
      <c r="J288" s="23">
        <v>0.5</v>
      </c>
      <c r="K288" s="23">
        <v>2</v>
      </c>
      <c r="L288" s="23">
        <v>0.5</v>
      </c>
      <c r="M288" s="23"/>
      <c r="N288" s="23"/>
      <c r="O288" s="23"/>
      <c r="P288" s="23"/>
      <c r="Q288" s="23"/>
      <c r="R288" s="23"/>
      <c r="S288" s="23"/>
      <c r="T288" s="23"/>
      <c r="U288" s="23"/>
    </row>
    <row r="289" spans="1:21" s="17" customFormat="1">
      <c r="A289" s="22"/>
      <c r="B289" s="23" t="s">
        <v>166</v>
      </c>
      <c r="C289" s="23" t="s">
        <v>167</v>
      </c>
      <c r="D289" s="24">
        <f t="shared" si="14"/>
        <v>0</v>
      </c>
      <c r="E289" s="28"/>
      <c r="F289" s="23"/>
      <c r="G289" s="23"/>
      <c r="H289" s="23"/>
      <c r="I289" s="23" t="s">
        <v>202</v>
      </c>
      <c r="J289" s="23" t="s">
        <v>202</v>
      </c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</row>
    <row r="290" spans="1:21" s="17" customFormat="1">
      <c r="A290" s="22"/>
      <c r="B290" s="23" t="s">
        <v>170</v>
      </c>
      <c r="C290" s="23" t="s">
        <v>171</v>
      </c>
      <c r="D290" s="24">
        <f t="shared" si="14"/>
        <v>0</v>
      </c>
      <c r="E290" s="28"/>
      <c r="F290" s="23"/>
      <c r="G290" s="23"/>
      <c r="H290" s="23"/>
      <c r="I290" s="23"/>
      <c r="J290" s="23" t="s">
        <v>202</v>
      </c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s="17" customFormat="1">
      <c r="A291" s="22"/>
      <c r="B291" s="23" t="s">
        <v>114</v>
      </c>
      <c r="C291" s="23" t="s">
        <v>115</v>
      </c>
      <c r="D291" s="24">
        <f t="shared" si="14"/>
        <v>0</v>
      </c>
      <c r="E291" s="28"/>
      <c r="F291" s="23"/>
      <c r="G291" s="23"/>
      <c r="H291" s="23"/>
      <c r="I291" s="23"/>
      <c r="J291" s="23" t="s">
        <v>202</v>
      </c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s="17" customFormat="1">
      <c r="A292" s="22"/>
      <c r="B292" s="23" t="s">
        <v>106</v>
      </c>
      <c r="C292" s="23" t="s">
        <v>429</v>
      </c>
      <c r="D292" s="24">
        <f t="shared" si="14"/>
        <v>30</v>
      </c>
      <c r="E292" s="28"/>
      <c r="F292" s="23"/>
      <c r="G292" s="23"/>
      <c r="H292" s="23"/>
      <c r="I292" s="23"/>
      <c r="J292" s="23"/>
      <c r="K292" s="23"/>
      <c r="L292" s="23"/>
      <c r="M292" s="23">
        <v>12</v>
      </c>
      <c r="N292" s="23"/>
      <c r="O292" s="23">
        <v>11</v>
      </c>
      <c r="P292" s="23"/>
      <c r="Q292" s="23"/>
      <c r="R292" s="23"/>
      <c r="S292" s="23">
        <v>7</v>
      </c>
      <c r="T292" s="23"/>
      <c r="U292" s="23"/>
    </row>
    <row r="293" spans="1:21" s="17" customFormat="1">
      <c r="A293" s="22"/>
      <c r="B293" s="23" t="s">
        <v>110</v>
      </c>
      <c r="C293" s="23" t="s">
        <v>100</v>
      </c>
      <c r="D293" s="24">
        <f t="shared" si="14"/>
        <v>7</v>
      </c>
      <c r="E293" s="28"/>
      <c r="F293" s="23"/>
      <c r="G293" s="23"/>
      <c r="H293" s="23"/>
      <c r="I293" s="23"/>
      <c r="J293" s="23"/>
      <c r="K293" s="23"/>
      <c r="L293" s="23"/>
      <c r="M293" s="23">
        <v>7</v>
      </c>
      <c r="N293" s="23"/>
      <c r="O293" s="23"/>
      <c r="P293" s="23"/>
      <c r="Q293" s="23"/>
      <c r="R293" s="23"/>
      <c r="S293" s="23"/>
      <c r="T293" s="23"/>
      <c r="U293" s="23"/>
    </row>
    <row r="294" spans="1:21" s="17" customFormat="1">
      <c r="A294" s="22"/>
      <c r="B294" s="23" t="s">
        <v>326</v>
      </c>
      <c r="C294" s="23" t="s">
        <v>263</v>
      </c>
      <c r="D294" s="24">
        <f t="shared" si="14"/>
        <v>0.5</v>
      </c>
      <c r="E294" s="28"/>
      <c r="F294" s="23"/>
      <c r="G294" s="23"/>
      <c r="H294" s="23"/>
      <c r="I294" s="23"/>
      <c r="J294" s="23"/>
      <c r="K294" s="23"/>
      <c r="L294" s="23"/>
      <c r="M294" s="23">
        <v>0.5</v>
      </c>
      <c r="N294" s="23"/>
      <c r="O294" s="23"/>
      <c r="P294" s="23"/>
      <c r="Q294" s="23"/>
      <c r="R294" s="23"/>
      <c r="S294" s="23"/>
      <c r="T294" s="23"/>
      <c r="U294" s="23"/>
    </row>
    <row r="295" spans="1:21" s="17" customFormat="1">
      <c r="A295" s="22"/>
      <c r="B295" s="23" t="s">
        <v>22</v>
      </c>
      <c r="C295" s="23" t="s">
        <v>218</v>
      </c>
      <c r="D295" s="24">
        <f t="shared" si="14"/>
        <v>0.5</v>
      </c>
      <c r="E295" s="28"/>
      <c r="F295" s="23"/>
      <c r="G295" s="23"/>
      <c r="H295" s="23"/>
      <c r="I295" s="23"/>
      <c r="J295" s="23"/>
      <c r="K295" s="23"/>
      <c r="L295" s="23"/>
      <c r="M295" s="23" t="s">
        <v>202</v>
      </c>
      <c r="N295" s="23">
        <v>0.5</v>
      </c>
      <c r="O295" s="23"/>
      <c r="P295" s="23"/>
      <c r="Q295" s="23"/>
      <c r="R295" s="23"/>
      <c r="S295" s="23"/>
      <c r="T295" s="23"/>
      <c r="U295" s="23"/>
    </row>
    <row r="296" spans="1:21" s="17" customFormat="1">
      <c r="A296" s="22"/>
      <c r="B296" s="23" t="s">
        <v>430</v>
      </c>
      <c r="C296" s="23" t="s">
        <v>266</v>
      </c>
      <c r="D296" s="24">
        <f t="shared" si="14"/>
        <v>0</v>
      </c>
      <c r="E296" s="28"/>
      <c r="F296" s="23"/>
      <c r="G296" s="23"/>
      <c r="H296" s="23"/>
      <c r="I296" s="23"/>
      <c r="J296" s="23"/>
      <c r="K296" s="23"/>
      <c r="L296" s="23"/>
      <c r="M296" s="23" t="s">
        <v>202</v>
      </c>
      <c r="N296" s="23"/>
      <c r="O296" s="23" t="s">
        <v>202</v>
      </c>
      <c r="P296" s="23"/>
      <c r="Q296" s="23"/>
      <c r="R296" s="23"/>
      <c r="S296" s="23"/>
      <c r="T296" s="23"/>
      <c r="U296" s="23"/>
    </row>
    <row r="297" spans="1:21" s="17" customFormat="1">
      <c r="A297" s="22"/>
      <c r="B297" s="23" t="s">
        <v>170</v>
      </c>
      <c r="C297" s="23" t="s">
        <v>431</v>
      </c>
      <c r="D297" s="24">
        <f t="shared" si="14"/>
        <v>0</v>
      </c>
      <c r="E297" s="28"/>
      <c r="F297" s="23"/>
      <c r="G297" s="23"/>
      <c r="H297" s="23"/>
      <c r="I297" s="23"/>
      <c r="J297" s="23"/>
      <c r="K297" s="23"/>
      <c r="L297" s="23"/>
      <c r="M297" s="23" t="s">
        <v>202</v>
      </c>
      <c r="N297" s="23"/>
      <c r="O297" s="23"/>
      <c r="P297" s="23"/>
      <c r="Q297" s="23"/>
      <c r="R297" s="23"/>
      <c r="S297" s="23"/>
      <c r="T297" s="23"/>
      <c r="U297" s="23"/>
    </row>
    <row r="298" spans="1:21" s="17" customFormat="1">
      <c r="A298" s="22"/>
      <c r="B298" s="23" t="s">
        <v>155</v>
      </c>
      <c r="C298" s="23" t="s">
        <v>353</v>
      </c>
      <c r="D298" s="24">
        <f t="shared" si="14"/>
        <v>7</v>
      </c>
      <c r="E298" s="28"/>
      <c r="F298" s="23"/>
      <c r="G298" s="23"/>
      <c r="H298" s="23"/>
      <c r="I298" s="23"/>
      <c r="J298" s="23"/>
      <c r="K298" s="23"/>
      <c r="L298" s="23"/>
      <c r="M298" s="23"/>
      <c r="N298" s="23">
        <v>7</v>
      </c>
      <c r="O298" s="23"/>
      <c r="P298" s="23"/>
      <c r="Q298" s="23"/>
      <c r="R298" s="23"/>
      <c r="S298" s="23"/>
      <c r="T298" s="23"/>
      <c r="U298" s="23"/>
    </row>
    <row r="299" spans="1:21" s="17" customFormat="1">
      <c r="A299" s="22"/>
      <c r="B299" s="23" t="s">
        <v>424</v>
      </c>
      <c r="C299" s="23" t="s">
        <v>425</v>
      </c>
      <c r="D299" s="24">
        <f t="shared" si="14"/>
        <v>3</v>
      </c>
      <c r="E299" s="28"/>
      <c r="F299" s="23"/>
      <c r="G299" s="23"/>
      <c r="H299" s="23"/>
      <c r="I299" s="23"/>
      <c r="J299" s="23"/>
      <c r="K299" s="23"/>
      <c r="L299" s="23"/>
      <c r="M299" s="23"/>
      <c r="N299" s="23">
        <v>3</v>
      </c>
      <c r="O299" s="23"/>
      <c r="P299" s="23"/>
      <c r="Q299" s="23"/>
      <c r="R299" s="23"/>
      <c r="S299" s="23"/>
      <c r="T299" s="23"/>
      <c r="U299" s="23"/>
    </row>
    <row r="300" spans="1:21" s="17" customFormat="1">
      <c r="A300" s="22"/>
      <c r="B300" s="23" t="s">
        <v>257</v>
      </c>
      <c r="C300" s="23" t="s">
        <v>258</v>
      </c>
      <c r="D300" s="24">
        <f t="shared" si="14"/>
        <v>32</v>
      </c>
      <c r="E300" s="28"/>
      <c r="F300" s="23"/>
      <c r="G300" s="23"/>
      <c r="H300" s="23"/>
      <c r="I300" s="23"/>
      <c r="J300" s="23"/>
      <c r="K300" s="23"/>
      <c r="L300" s="23"/>
      <c r="M300" s="23"/>
      <c r="N300" s="23"/>
      <c r="O300" s="23">
        <v>8</v>
      </c>
      <c r="P300" s="23" t="s">
        <v>202</v>
      </c>
      <c r="Q300" s="23"/>
      <c r="R300" s="23"/>
      <c r="S300" s="23"/>
      <c r="T300" s="23">
        <v>12</v>
      </c>
      <c r="U300" s="23">
        <v>12</v>
      </c>
    </row>
    <row r="301" spans="1:21" s="17" customFormat="1">
      <c r="A301" s="22"/>
      <c r="B301" s="23" t="s">
        <v>22</v>
      </c>
      <c r="C301" s="23" t="s">
        <v>23</v>
      </c>
      <c r="D301" s="24">
        <f t="shared" si="14"/>
        <v>14</v>
      </c>
      <c r="E301" s="28"/>
      <c r="F301" s="23"/>
      <c r="G301" s="23"/>
      <c r="H301" s="23"/>
      <c r="I301" s="23"/>
      <c r="J301" s="23"/>
      <c r="K301" s="23"/>
      <c r="L301" s="23"/>
      <c r="M301" s="23"/>
      <c r="N301" s="23"/>
      <c r="O301" s="23" t="s">
        <v>202</v>
      </c>
      <c r="P301" s="23">
        <v>6</v>
      </c>
      <c r="Q301" s="23">
        <v>4</v>
      </c>
      <c r="R301" s="23">
        <v>4</v>
      </c>
      <c r="S301" s="23"/>
      <c r="T301" s="23"/>
      <c r="U301" s="23"/>
    </row>
    <row r="302" spans="1:21">
      <c r="A302" s="8"/>
      <c r="B302" s="8"/>
      <c r="C302" s="8"/>
      <c r="D302" s="8"/>
      <c r="E302" s="9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10"/>
      <c r="S302" s="10"/>
      <c r="T302" s="10"/>
      <c r="U302" s="8"/>
    </row>
    <row r="303" spans="1:21">
      <c r="A303" s="2"/>
      <c r="B303" s="3" t="s">
        <v>86</v>
      </c>
      <c r="C303" s="3"/>
      <c r="D303" s="3"/>
      <c r="E303" s="3"/>
      <c r="F303" s="8" t="s">
        <v>164</v>
      </c>
      <c r="G303" s="8">
        <v>2</v>
      </c>
      <c r="H303" s="8">
        <v>4</v>
      </c>
      <c r="I303" s="8">
        <v>8</v>
      </c>
      <c r="J303" s="8">
        <v>10</v>
      </c>
      <c r="K303" s="8">
        <v>4</v>
      </c>
      <c r="L303" s="8">
        <v>4</v>
      </c>
      <c r="M303" s="8">
        <v>6</v>
      </c>
      <c r="N303" s="8">
        <v>6</v>
      </c>
      <c r="O303" s="8">
        <v>7</v>
      </c>
      <c r="P303" s="8">
        <v>8</v>
      </c>
      <c r="Q303" s="8">
        <v>7</v>
      </c>
      <c r="R303" s="10">
        <v>6</v>
      </c>
      <c r="S303" s="10">
        <v>9</v>
      </c>
      <c r="T303" s="10">
        <v>9</v>
      </c>
      <c r="U303" s="8">
        <v>9</v>
      </c>
    </row>
    <row r="304" spans="1:21">
      <c r="A304" s="3"/>
      <c r="B304" s="5" t="s">
        <v>4</v>
      </c>
      <c r="C304" s="7" t="s">
        <v>5</v>
      </c>
      <c r="D304" s="3" t="s">
        <v>6</v>
      </c>
      <c r="E304" s="3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10"/>
      <c r="S304" s="10"/>
      <c r="T304" s="10"/>
      <c r="U304" s="8"/>
    </row>
    <row r="305" spans="1:21" s="17" customFormat="1">
      <c r="A305" s="22">
        <v>1</v>
      </c>
      <c r="B305" s="23" t="s">
        <v>289</v>
      </c>
      <c r="C305" s="23" t="s">
        <v>269</v>
      </c>
      <c r="D305" s="24">
        <f>SUM(G305:U305)</f>
        <v>0</v>
      </c>
      <c r="E305" s="24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 s="17" customFormat="1">
      <c r="A306" s="22">
        <v>2</v>
      </c>
      <c r="B306" s="23" t="s">
        <v>179</v>
      </c>
      <c r="C306" s="23" t="s">
        <v>180</v>
      </c>
      <c r="D306" s="24">
        <f t="shared" ref="D306:D334" si="15">SUM(G306:U306)</f>
        <v>6</v>
      </c>
      <c r="E306" s="24"/>
      <c r="F306" s="23"/>
      <c r="G306" s="23"/>
      <c r="H306" s="23"/>
      <c r="I306" s="23"/>
      <c r="J306" s="23">
        <v>6</v>
      </c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</row>
    <row r="307" spans="1:21">
      <c r="A307" s="2">
        <v>3</v>
      </c>
      <c r="B307" s="8" t="s">
        <v>9</v>
      </c>
      <c r="C307" s="8" t="s">
        <v>10</v>
      </c>
      <c r="D307" s="9">
        <f t="shared" si="15"/>
        <v>63</v>
      </c>
      <c r="E307" s="9"/>
      <c r="F307" s="8"/>
      <c r="G307" s="8"/>
      <c r="H307" s="8">
        <v>3</v>
      </c>
      <c r="I307" s="8">
        <v>8</v>
      </c>
      <c r="J307" s="8">
        <v>10</v>
      </c>
      <c r="K307" s="8">
        <v>4</v>
      </c>
      <c r="L307" s="8">
        <v>3</v>
      </c>
      <c r="M307" s="8">
        <v>4</v>
      </c>
      <c r="N307" s="8">
        <v>6</v>
      </c>
      <c r="O307" s="8">
        <v>7</v>
      </c>
      <c r="P307" s="8">
        <v>7</v>
      </c>
      <c r="Q307" s="8"/>
      <c r="R307" s="10">
        <v>3</v>
      </c>
      <c r="S307" s="10">
        <v>8</v>
      </c>
      <c r="T307" s="10"/>
      <c r="U307" s="8"/>
    </row>
    <row r="308" spans="1:21" s="17" customFormat="1">
      <c r="A308" s="22">
        <v>4</v>
      </c>
      <c r="B308" s="23" t="s">
        <v>128</v>
      </c>
      <c r="C308" s="23" t="s">
        <v>129</v>
      </c>
      <c r="D308" s="24">
        <f t="shared" si="15"/>
        <v>15</v>
      </c>
      <c r="E308" s="24"/>
      <c r="F308" s="23"/>
      <c r="G308" s="23"/>
      <c r="H308" s="23"/>
      <c r="I308" s="23">
        <v>4</v>
      </c>
      <c r="J308" s="23"/>
      <c r="K308" s="23"/>
      <c r="L308" s="23"/>
      <c r="M308" s="23"/>
      <c r="N308" s="23"/>
      <c r="O308" s="23">
        <v>4</v>
      </c>
      <c r="P308" s="23"/>
      <c r="Q308" s="23"/>
      <c r="R308" s="23"/>
      <c r="S308" s="23">
        <v>7</v>
      </c>
      <c r="T308" s="23"/>
      <c r="U308" s="23"/>
    </row>
    <row r="309" spans="1:21" s="17" customFormat="1">
      <c r="A309" s="22">
        <v>5</v>
      </c>
      <c r="B309" s="23" t="s">
        <v>121</v>
      </c>
      <c r="C309" s="23" t="s">
        <v>122</v>
      </c>
      <c r="D309" s="24">
        <f t="shared" si="15"/>
        <v>0</v>
      </c>
      <c r="E309" s="24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</row>
    <row r="310" spans="1:21">
      <c r="A310" s="2">
        <v>6</v>
      </c>
      <c r="B310" s="8" t="s">
        <v>65</v>
      </c>
      <c r="C310" s="8" t="s">
        <v>18</v>
      </c>
      <c r="D310" s="9">
        <f t="shared" si="15"/>
        <v>37.5</v>
      </c>
      <c r="E310" s="9"/>
      <c r="F310" s="8"/>
      <c r="G310" s="8"/>
      <c r="H310" s="8">
        <v>2</v>
      </c>
      <c r="I310" s="8">
        <v>5</v>
      </c>
      <c r="J310" s="8" t="s">
        <v>202</v>
      </c>
      <c r="K310" s="8">
        <v>2</v>
      </c>
      <c r="L310" s="8">
        <v>2</v>
      </c>
      <c r="M310" s="8">
        <v>3</v>
      </c>
      <c r="N310" s="8">
        <v>5</v>
      </c>
      <c r="O310" s="8">
        <v>0.5</v>
      </c>
      <c r="P310" s="8">
        <v>0.5</v>
      </c>
      <c r="Q310" s="8">
        <v>7</v>
      </c>
      <c r="R310" s="10">
        <v>1</v>
      </c>
      <c r="S310" s="10" t="s">
        <v>208</v>
      </c>
      <c r="T310" s="10">
        <v>0.5</v>
      </c>
      <c r="U310" s="8">
        <v>9</v>
      </c>
    </row>
    <row r="311" spans="1:21" s="17" customFormat="1">
      <c r="A311" s="22"/>
      <c r="B311" s="23" t="s">
        <v>279</v>
      </c>
      <c r="C311" s="23" t="s">
        <v>421</v>
      </c>
      <c r="D311" s="24">
        <f t="shared" si="15"/>
        <v>0</v>
      </c>
      <c r="E311" s="24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</row>
    <row r="312" spans="1:21" s="17" customFormat="1">
      <c r="A312" s="22"/>
      <c r="B312" s="23" t="s">
        <v>183</v>
      </c>
      <c r="C312" s="23" t="s">
        <v>361</v>
      </c>
      <c r="D312" s="24">
        <f t="shared" si="15"/>
        <v>0</v>
      </c>
      <c r="E312" s="28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</row>
    <row r="313" spans="1:21" s="17" customFormat="1">
      <c r="A313" s="25"/>
      <c r="B313" s="23" t="s">
        <v>246</v>
      </c>
      <c r="C313" s="23" t="s">
        <v>247</v>
      </c>
      <c r="D313" s="24">
        <f t="shared" si="15"/>
        <v>0</v>
      </c>
      <c r="E313" s="24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</row>
    <row r="314" spans="1:21" s="17" customFormat="1">
      <c r="A314" s="25"/>
      <c r="B314" s="23" t="s">
        <v>13</v>
      </c>
      <c r="C314" s="23" t="s">
        <v>14</v>
      </c>
      <c r="D314" s="24">
        <f t="shared" si="15"/>
        <v>1</v>
      </c>
      <c r="E314" s="24"/>
      <c r="F314" s="23"/>
      <c r="G314" s="23"/>
      <c r="H314" s="23">
        <v>1</v>
      </c>
      <c r="I314" s="23"/>
      <c r="J314" s="23" t="s">
        <v>202</v>
      </c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</row>
    <row r="315" spans="1:21" s="17" customFormat="1">
      <c r="A315" s="22"/>
      <c r="B315" s="23" t="s">
        <v>432</v>
      </c>
      <c r="C315" s="23" t="s">
        <v>225</v>
      </c>
      <c r="D315" s="24">
        <f t="shared" si="15"/>
        <v>0</v>
      </c>
      <c r="E315" s="24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</row>
    <row r="316" spans="1:21" s="17" customFormat="1">
      <c r="A316" s="22"/>
      <c r="B316" s="23" t="s">
        <v>354</v>
      </c>
      <c r="C316" s="23" t="s">
        <v>355</v>
      </c>
      <c r="D316" s="24">
        <f t="shared" si="15"/>
        <v>0</v>
      </c>
      <c r="E316" s="24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</row>
    <row r="317" spans="1:21" s="17" customFormat="1">
      <c r="A317" s="22"/>
      <c r="B317" s="23" t="s">
        <v>221</v>
      </c>
      <c r="C317" s="23" t="s">
        <v>433</v>
      </c>
      <c r="D317" s="24">
        <f t="shared" si="15"/>
        <v>0</v>
      </c>
      <c r="E317" s="24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</row>
    <row r="318" spans="1:21" s="17" customFormat="1">
      <c r="A318" s="22"/>
      <c r="B318" s="23" t="s">
        <v>434</v>
      </c>
      <c r="C318" s="23" t="s">
        <v>283</v>
      </c>
      <c r="D318" s="24">
        <f t="shared" si="15"/>
        <v>0</v>
      </c>
      <c r="E318" s="28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</row>
    <row r="319" spans="1:21" s="17" customFormat="1">
      <c r="A319" s="22"/>
      <c r="B319" s="23" t="s">
        <v>248</v>
      </c>
      <c r="C319" s="23" t="s">
        <v>249</v>
      </c>
      <c r="D319" s="24">
        <f t="shared" si="15"/>
        <v>10.5</v>
      </c>
      <c r="E319" s="24"/>
      <c r="F319" s="23"/>
      <c r="G319" s="23">
        <v>2</v>
      </c>
      <c r="H319" s="23">
        <v>4</v>
      </c>
      <c r="I319" s="23" t="s">
        <v>202</v>
      </c>
      <c r="J319" s="23"/>
      <c r="K319" s="23"/>
      <c r="L319" s="23"/>
      <c r="M319" s="23">
        <v>2</v>
      </c>
      <c r="N319" s="23">
        <v>2</v>
      </c>
      <c r="O319" s="23"/>
      <c r="P319" s="23"/>
      <c r="Q319" s="23"/>
      <c r="R319" s="23"/>
      <c r="S319" s="23">
        <v>0.5</v>
      </c>
      <c r="T319" s="23"/>
      <c r="U319" s="23"/>
    </row>
    <row r="320" spans="1:21" s="17" customFormat="1">
      <c r="A320" s="22"/>
      <c r="B320" s="23" t="s">
        <v>432</v>
      </c>
      <c r="C320" s="23" t="s">
        <v>225</v>
      </c>
      <c r="D320" s="24">
        <f t="shared" si="15"/>
        <v>0</v>
      </c>
      <c r="E320" s="24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</row>
    <row r="321" spans="1:21" s="17" customFormat="1">
      <c r="A321" s="22"/>
      <c r="B321" s="23" t="s">
        <v>366</v>
      </c>
      <c r="C321" s="23" t="s">
        <v>435</v>
      </c>
      <c r="D321" s="24">
        <f t="shared" si="15"/>
        <v>0</v>
      </c>
      <c r="E321" s="24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</row>
    <row r="322" spans="1:21" s="17" customFormat="1">
      <c r="A322" s="22"/>
      <c r="B322" s="23" t="s">
        <v>17</v>
      </c>
      <c r="C322" s="23" t="s">
        <v>18</v>
      </c>
      <c r="D322" s="24">
        <f t="shared" si="15"/>
        <v>0</v>
      </c>
      <c r="E322" s="24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</row>
    <row r="323" spans="1:21" s="17" customFormat="1">
      <c r="A323" s="22"/>
      <c r="B323" s="23" t="s">
        <v>436</v>
      </c>
      <c r="C323" s="23" t="s">
        <v>437</v>
      </c>
      <c r="D323" s="24">
        <f t="shared" si="15"/>
        <v>0</v>
      </c>
      <c r="E323" s="24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</row>
    <row r="324" spans="1:21" s="17" customFormat="1">
      <c r="A324" s="22"/>
      <c r="B324" s="23" t="s">
        <v>438</v>
      </c>
      <c r="C324" s="23" t="s">
        <v>95</v>
      </c>
      <c r="D324" s="24">
        <f t="shared" si="15"/>
        <v>0</v>
      </c>
      <c r="E324" s="24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s="17" customFormat="1">
      <c r="A325" s="23"/>
      <c r="B325" s="23" t="s">
        <v>15</v>
      </c>
      <c r="C325" s="23" t="s">
        <v>16</v>
      </c>
      <c r="D325" s="24">
        <f t="shared" si="15"/>
        <v>8</v>
      </c>
      <c r="E325" s="28"/>
      <c r="F325" s="23"/>
      <c r="G325" s="23">
        <v>1</v>
      </c>
      <c r="H325" s="23"/>
      <c r="I325" s="23"/>
      <c r="J325" s="23"/>
      <c r="K325" s="23">
        <v>3</v>
      </c>
      <c r="L325" s="23">
        <v>4</v>
      </c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>
      <c r="A326" s="8"/>
      <c r="B326" s="8" t="s">
        <v>439</v>
      </c>
      <c r="C326" s="8" t="s">
        <v>62</v>
      </c>
      <c r="D326" s="9">
        <f t="shared" si="15"/>
        <v>62</v>
      </c>
      <c r="E326" s="6"/>
      <c r="F326" s="8"/>
      <c r="G326" s="8"/>
      <c r="H326" s="8"/>
      <c r="I326" s="8">
        <v>7</v>
      </c>
      <c r="J326" s="8">
        <v>7</v>
      </c>
      <c r="K326" s="8">
        <v>1</v>
      </c>
      <c r="L326" s="8">
        <v>1</v>
      </c>
      <c r="M326" s="8">
        <v>1</v>
      </c>
      <c r="N326" s="8">
        <v>3</v>
      </c>
      <c r="O326" s="8">
        <v>5</v>
      </c>
      <c r="P326" s="8">
        <v>4</v>
      </c>
      <c r="Q326" s="8">
        <v>6</v>
      </c>
      <c r="R326" s="10">
        <v>6</v>
      </c>
      <c r="S326" s="10">
        <v>6</v>
      </c>
      <c r="T326" s="10">
        <v>8</v>
      </c>
      <c r="U326" s="8">
        <v>7</v>
      </c>
    </row>
    <row r="327" spans="1:21" s="17" customFormat="1">
      <c r="A327" s="23"/>
      <c r="B327" s="23" t="s">
        <v>165</v>
      </c>
      <c r="C327" s="23"/>
      <c r="D327" s="24">
        <f t="shared" si="15"/>
        <v>86.5</v>
      </c>
      <c r="E327" s="28"/>
      <c r="F327" s="23"/>
      <c r="G327" s="23"/>
      <c r="H327" s="23"/>
      <c r="I327" s="23">
        <v>6</v>
      </c>
      <c r="J327" s="23"/>
      <c r="K327" s="23"/>
      <c r="L327" s="23"/>
      <c r="M327" s="23"/>
      <c r="N327" s="23">
        <v>1</v>
      </c>
      <c r="O327" s="23">
        <v>6</v>
      </c>
      <c r="P327" s="23">
        <v>11</v>
      </c>
      <c r="Q327" s="23">
        <f>3+2+1</f>
        <v>6</v>
      </c>
      <c r="R327" s="23">
        <v>2</v>
      </c>
      <c r="S327" s="23">
        <f>9+5</f>
        <v>14</v>
      </c>
      <c r="T327" s="23">
        <f>9+7+5+4</f>
        <v>25</v>
      </c>
      <c r="U327" s="23">
        <f>6+5+4+0.5</f>
        <v>15.5</v>
      </c>
    </row>
    <row r="328" spans="1:21" s="17" customFormat="1">
      <c r="A328" s="23"/>
      <c r="B328" s="23" t="s">
        <v>292</v>
      </c>
      <c r="C328" s="23" t="s">
        <v>293</v>
      </c>
      <c r="D328" s="24">
        <f t="shared" si="15"/>
        <v>1</v>
      </c>
      <c r="E328" s="28"/>
      <c r="F328" s="23"/>
      <c r="G328" s="23"/>
      <c r="H328" s="23"/>
      <c r="I328" s="23">
        <v>0.5</v>
      </c>
      <c r="J328" s="23">
        <v>0.5</v>
      </c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s="17" customFormat="1">
      <c r="A329" s="23"/>
      <c r="B329" s="23" t="s">
        <v>440</v>
      </c>
      <c r="C329" s="23" t="s">
        <v>441</v>
      </c>
      <c r="D329" s="24">
        <f t="shared" si="15"/>
        <v>9</v>
      </c>
      <c r="E329" s="28"/>
      <c r="F329" s="23"/>
      <c r="G329" s="23"/>
      <c r="H329" s="23"/>
      <c r="I329" s="23"/>
      <c r="J329" s="23">
        <v>9</v>
      </c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s="17" customFormat="1">
      <c r="A330" s="23"/>
      <c r="B330" s="23" t="s">
        <v>253</v>
      </c>
      <c r="C330" s="23" t="s">
        <v>254</v>
      </c>
      <c r="D330" s="24">
        <f t="shared" si="15"/>
        <v>8</v>
      </c>
      <c r="E330" s="28"/>
      <c r="F330" s="23"/>
      <c r="G330" s="23"/>
      <c r="H330" s="23"/>
      <c r="I330" s="23"/>
      <c r="J330" s="23">
        <v>8</v>
      </c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s="17" customFormat="1">
      <c r="A331" s="23"/>
      <c r="B331" s="23" t="s">
        <v>94</v>
      </c>
      <c r="C331" s="23" t="s">
        <v>95</v>
      </c>
      <c r="D331" s="24">
        <f t="shared" si="15"/>
        <v>10</v>
      </c>
      <c r="E331" s="28"/>
      <c r="F331" s="23"/>
      <c r="G331" s="23"/>
      <c r="H331" s="23"/>
      <c r="I331" s="23"/>
      <c r="J331" s="23">
        <v>5</v>
      </c>
      <c r="K331" s="23"/>
      <c r="L331" s="23"/>
      <c r="M331" s="23"/>
      <c r="N331" s="23"/>
      <c r="O331" s="23"/>
      <c r="P331" s="23"/>
      <c r="Q331" s="23">
        <v>5</v>
      </c>
      <c r="R331" s="23"/>
      <c r="S331" s="23"/>
      <c r="T331" s="23"/>
      <c r="U331" s="23"/>
    </row>
    <row r="332" spans="1:21">
      <c r="A332" s="8"/>
      <c r="B332" s="8" t="s">
        <v>90</v>
      </c>
      <c r="C332" s="8" t="s">
        <v>91</v>
      </c>
      <c r="D332" s="9">
        <f t="shared" si="15"/>
        <v>41</v>
      </c>
      <c r="E332" s="6"/>
      <c r="F332" s="8"/>
      <c r="G332" s="8"/>
      <c r="H332" s="8"/>
      <c r="I332" s="8"/>
      <c r="J332" s="8"/>
      <c r="K332" s="8"/>
      <c r="L332" s="8"/>
      <c r="M332" s="8">
        <v>6</v>
      </c>
      <c r="N332" s="8">
        <v>4</v>
      </c>
      <c r="O332" s="8">
        <v>3</v>
      </c>
      <c r="P332" s="8">
        <v>6</v>
      </c>
      <c r="Q332" s="8">
        <v>4</v>
      </c>
      <c r="R332" s="10">
        <v>4</v>
      </c>
      <c r="S332" s="10" t="s">
        <v>208</v>
      </c>
      <c r="T332" s="10">
        <v>6</v>
      </c>
      <c r="U332" s="8">
        <v>8</v>
      </c>
    </row>
    <row r="333" spans="1:21" s="17" customFormat="1">
      <c r="A333" s="23"/>
      <c r="B333" s="23" t="s">
        <v>351</v>
      </c>
      <c r="C333" s="23" t="s">
        <v>352</v>
      </c>
      <c r="D333" s="24">
        <f t="shared" si="15"/>
        <v>5</v>
      </c>
      <c r="E333" s="28"/>
      <c r="F333" s="23"/>
      <c r="G333" s="23"/>
      <c r="H333" s="23"/>
      <c r="I333" s="23"/>
      <c r="J333" s="23"/>
      <c r="K333" s="23"/>
      <c r="L333" s="23"/>
      <c r="M333" s="23">
        <v>5</v>
      </c>
      <c r="N333" s="23"/>
      <c r="O333" s="23"/>
      <c r="P333" s="23"/>
      <c r="Q333" s="23"/>
      <c r="R333" s="23"/>
      <c r="S333" s="23"/>
      <c r="T333" s="23"/>
      <c r="U333" s="23"/>
    </row>
    <row r="334" spans="1:21" s="17" customFormat="1">
      <c r="A334" s="23"/>
      <c r="B334" s="23" t="s">
        <v>259</v>
      </c>
      <c r="C334" s="23" t="s">
        <v>260</v>
      </c>
      <c r="D334" s="24">
        <f t="shared" si="15"/>
        <v>11</v>
      </c>
      <c r="E334" s="28"/>
      <c r="F334" s="23"/>
      <c r="G334" s="23"/>
      <c r="H334" s="23"/>
      <c r="I334" s="23"/>
      <c r="J334" s="23"/>
      <c r="K334" s="23"/>
      <c r="L334" s="23"/>
      <c r="M334" s="23"/>
      <c r="N334" s="23"/>
      <c r="O334" s="23">
        <v>2</v>
      </c>
      <c r="P334" s="23">
        <v>5</v>
      </c>
      <c r="Q334" s="23"/>
      <c r="R334" s="23"/>
      <c r="S334" s="23">
        <v>4</v>
      </c>
      <c r="T334" s="23"/>
      <c r="U334" s="23"/>
    </row>
    <row r="335" spans="1:21">
      <c r="A335" s="8"/>
      <c r="B335" s="8"/>
      <c r="C335" s="8"/>
      <c r="D335" s="8"/>
      <c r="E335" s="6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10"/>
      <c r="S335" s="10"/>
      <c r="T335" s="10"/>
      <c r="U335" s="8"/>
    </row>
    <row r="336" spans="1:21">
      <c r="A336" s="2"/>
      <c r="B336" s="3" t="s">
        <v>152</v>
      </c>
      <c r="C336" s="3"/>
      <c r="D336" s="3"/>
      <c r="E336" s="9"/>
      <c r="F336" s="8" t="s">
        <v>164</v>
      </c>
      <c r="G336" s="8">
        <v>2</v>
      </c>
      <c r="H336" s="8">
        <v>7</v>
      </c>
      <c r="I336" s="8">
        <v>13</v>
      </c>
      <c r="J336" s="8">
        <v>11</v>
      </c>
      <c r="K336" s="8">
        <v>3</v>
      </c>
      <c r="L336" s="8">
        <v>3</v>
      </c>
      <c r="M336" s="8">
        <v>6</v>
      </c>
      <c r="N336" s="8">
        <v>6</v>
      </c>
      <c r="O336" s="8">
        <v>9</v>
      </c>
      <c r="P336" s="8">
        <v>6</v>
      </c>
      <c r="Q336" s="8">
        <v>6</v>
      </c>
      <c r="R336" s="10">
        <v>8</v>
      </c>
      <c r="S336" s="10">
        <v>5</v>
      </c>
      <c r="T336" s="10">
        <v>5</v>
      </c>
      <c r="U336" s="8">
        <v>5</v>
      </c>
    </row>
    <row r="337" spans="1:21">
      <c r="A337" s="2"/>
      <c r="B337" s="5" t="s">
        <v>4</v>
      </c>
      <c r="C337" s="5" t="s">
        <v>5</v>
      </c>
      <c r="D337" s="3" t="s">
        <v>6</v>
      </c>
      <c r="E337" s="3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10"/>
      <c r="S337" s="10"/>
      <c r="T337" s="10"/>
      <c r="U337" s="8"/>
    </row>
    <row r="338" spans="1:21" s="17" customFormat="1">
      <c r="A338" s="22">
        <v>1</v>
      </c>
      <c r="B338" s="23" t="s">
        <v>168</v>
      </c>
      <c r="C338" s="23" t="s">
        <v>214</v>
      </c>
      <c r="D338" s="24">
        <f>SUM(G338:U338)</f>
        <v>3</v>
      </c>
      <c r="E338" s="28"/>
      <c r="F338" s="23"/>
      <c r="G338" s="23"/>
      <c r="H338" s="23">
        <v>3</v>
      </c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s="17" customFormat="1">
      <c r="A339" s="22">
        <v>2</v>
      </c>
      <c r="B339" s="23" t="s">
        <v>110</v>
      </c>
      <c r="C339" s="23" t="s">
        <v>111</v>
      </c>
      <c r="D339" s="24">
        <f t="shared" ref="D339:D358" si="16">SUM(G339:U339)</f>
        <v>4</v>
      </c>
      <c r="E339" s="28"/>
      <c r="F339" s="23"/>
      <c r="G339" s="23"/>
      <c r="H339" s="23"/>
      <c r="I339" s="23"/>
      <c r="J339" s="23" t="s">
        <v>202</v>
      </c>
      <c r="K339" s="23"/>
      <c r="L339" s="23"/>
      <c r="M339" s="23">
        <v>3</v>
      </c>
      <c r="N339" s="23"/>
      <c r="O339" s="23"/>
      <c r="P339" s="23">
        <v>1</v>
      </c>
      <c r="Q339" s="23"/>
      <c r="R339" s="23"/>
      <c r="S339" s="23"/>
      <c r="T339" s="23"/>
      <c r="U339" s="23"/>
    </row>
    <row r="340" spans="1:21">
      <c r="A340" s="2">
        <v>3</v>
      </c>
      <c r="B340" s="8" t="s">
        <v>106</v>
      </c>
      <c r="C340" s="8" t="s">
        <v>107</v>
      </c>
      <c r="D340" s="9">
        <f t="shared" si="16"/>
        <v>77</v>
      </c>
      <c r="E340" s="6"/>
      <c r="F340" s="8"/>
      <c r="G340" s="8">
        <v>2</v>
      </c>
      <c r="H340" s="8">
        <v>4</v>
      </c>
      <c r="I340" s="8">
        <v>9</v>
      </c>
      <c r="J340" s="8">
        <v>10</v>
      </c>
      <c r="K340" s="8">
        <v>3</v>
      </c>
      <c r="L340" s="8">
        <v>3</v>
      </c>
      <c r="M340" s="8">
        <v>6</v>
      </c>
      <c r="N340" s="8">
        <v>6</v>
      </c>
      <c r="O340" s="8">
        <v>7</v>
      </c>
      <c r="P340" s="8">
        <v>2</v>
      </c>
      <c r="Q340" s="8">
        <v>5</v>
      </c>
      <c r="R340" s="10">
        <v>7</v>
      </c>
      <c r="S340" s="10">
        <v>5</v>
      </c>
      <c r="T340" s="10">
        <v>4</v>
      </c>
      <c r="U340" s="8">
        <v>4</v>
      </c>
    </row>
    <row r="341" spans="1:21" s="17" customFormat="1">
      <c r="A341" s="22">
        <v>4</v>
      </c>
      <c r="B341" s="23" t="s">
        <v>179</v>
      </c>
      <c r="C341" s="23" t="s">
        <v>223</v>
      </c>
      <c r="D341" s="24">
        <f t="shared" si="16"/>
        <v>14</v>
      </c>
      <c r="E341" s="28"/>
      <c r="F341" s="23"/>
      <c r="G341" s="23"/>
      <c r="H341" s="23">
        <v>6</v>
      </c>
      <c r="I341" s="23"/>
      <c r="J341" s="23">
        <v>8</v>
      </c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</row>
    <row r="342" spans="1:21" s="17" customFormat="1">
      <c r="A342" s="22">
        <v>5</v>
      </c>
      <c r="B342" s="23" t="s">
        <v>203</v>
      </c>
      <c r="C342" s="23" t="s">
        <v>204</v>
      </c>
      <c r="D342" s="24">
        <f t="shared" si="16"/>
        <v>6</v>
      </c>
      <c r="E342" s="28"/>
      <c r="F342" s="23"/>
      <c r="G342" s="23"/>
      <c r="H342" s="23"/>
      <c r="I342" s="23" t="s">
        <v>202</v>
      </c>
      <c r="J342" s="23">
        <v>6</v>
      </c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</row>
    <row r="343" spans="1:21" s="17" customFormat="1">
      <c r="A343" s="22">
        <v>6</v>
      </c>
      <c r="B343" s="23" t="s">
        <v>289</v>
      </c>
      <c r="C343" s="23" t="s">
        <v>269</v>
      </c>
      <c r="D343" s="24">
        <f t="shared" si="16"/>
        <v>0</v>
      </c>
      <c r="E343" s="28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</row>
    <row r="344" spans="1:21" s="17" customFormat="1">
      <c r="A344" s="22"/>
      <c r="B344" s="23" t="s">
        <v>229</v>
      </c>
      <c r="C344" s="23" t="s">
        <v>230</v>
      </c>
      <c r="D344" s="24">
        <f t="shared" si="16"/>
        <v>0</v>
      </c>
      <c r="E344" s="28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</row>
    <row r="345" spans="1:21" s="17" customFormat="1">
      <c r="A345" s="22"/>
      <c r="B345" s="23" t="s">
        <v>224</v>
      </c>
      <c r="C345" s="23" t="s">
        <v>225</v>
      </c>
      <c r="D345" s="24">
        <f t="shared" si="16"/>
        <v>0</v>
      </c>
      <c r="E345" s="28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</row>
    <row r="346" spans="1:21" s="17" customFormat="1">
      <c r="A346" s="22"/>
      <c r="B346" s="23" t="s">
        <v>209</v>
      </c>
      <c r="C346" s="23" t="s">
        <v>210</v>
      </c>
      <c r="D346" s="24">
        <f t="shared" si="16"/>
        <v>0</v>
      </c>
      <c r="E346" s="28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</row>
    <row r="347" spans="1:21">
      <c r="A347" s="8"/>
      <c r="B347" s="8" t="s">
        <v>75</v>
      </c>
      <c r="C347" s="8" t="s">
        <v>153</v>
      </c>
      <c r="D347" s="9">
        <f t="shared" si="16"/>
        <v>79</v>
      </c>
      <c r="E347" s="6"/>
      <c r="F347" s="8"/>
      <c r="G347" s="8">
        <v>1</v>
      </c>
      <c r="H347" s="8">
        <v>7</v>
      </c>
      <c r="I347" s="8">
        <v>13</v>
      </c>
      <c r="J347" s="8">
        <v>9</v>
      </c>
      <c r="K347" s="8">
        <v>2</v>
      </c>
      <c r="L347" s="8">
        <v>2</v>
      </c>
      <c r="M347" s="8">
        <v>4</v>
      </c>
      <c r="N347" s="8">
        <v>3</v>
      </c>
      <c r="O347" s="8">
        <v>9</v>
      </c>
      <c r="P347" s="8">
        <v>6</v>
      </c>
      <c r="Q347" s="8">
        <v>6</v>
      </c>
      <c r="R347" s="10">
        <v>8</v>
      </c>
      <c r="S347" s="10">
        <v>3</v>
      </c>
      <c r="T347" s="10">
        <v>3</v>
      </c>
      <c r="U347" s="8">
        <v>3</v>
      </c>
    </row>
    <row r="348" spans="1:21" s="17" customFormat="1">
      <c r="A348" s="23"/>
      <c r="B348" s="23" t="s">
        <v>442</v>
      </c>
      <c r="C348" s="23" t="s">
        <v>443</v>
      </c>
      <c r="D348" s="24">
        <f t="shared" si="16"/>
        <v>0</v>
      </c>
      <c r="E348" s="28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</row>
    <row r="349" spans="1:21" s="17" customFormat="1">
      <c r="A349" s="23"/>
      <c r="B349" s="23" t="s">
        <v>26</v>
      </c>
      <c r="C349" s="23" t="s">
        <v>27</v>
      </c>
      <c r="D349" s="24">
        <f t="shared" si="16"/>
        <v>2.5</v>
      </c>
      <c r="E349" s="28"/>
      <c r="F349" s="23"/>
      <c r="G349" s="23"/>
      <c r="H349" s="23">
        <v>2</v>
      </c>
      <c r="I349" s="23" t="s">
        <v>202</v>
      </c>
      <c r="J349" s="23">
        <v>0.5</v>
      </c>
      <c r="K349" s="23"/>
      <c r="L349" s="23"/>
      <c r="M349" s="23"/>
      <c r="N349" s="23"/>
      <c r="O349" s="23"/>
      <c r="P349" s="23"/>
      <c r="Q349" s="23" t="s">
        <v>208</v>
      </c>
      <c r="R349" s="23"/>
      <c r="S349" s="23"/>
      <c r="T349" s="23"/>
      <c r="U349" s="23"/>
    </row>
    <row r="350" spans="1:21">
      <c r="A350" s="8"/>
      <c r="B350" s="8" t="s">
        <v>155</v>
      </c>
      <c r="C350" s="8" t="s">
        <v>115</v>
      </c>
      <c r="D350" s="9">
        <f t="shared" si="16"/>
        <v>42</v>
      </c>
      <c r="E350" s="6"/>
      <c r="F350" s="8"/>
      <c r="G350" s="8"/>
      <c r="H350" s="8">
        <v>5</v>
      </c>
      <c r="I350" s="8">
        <v>11</v>
      </c>
      <c r="J350" s="8">
        <v>11</v>
      </c>
      <c r="K350" s="8"/>
      <c r="L350" s="8"/>
      <c r="M350" s="8"/>
      <c r="N350" s="8">
        <v>1</v>
      </c>
      <c r="O350" s="8"/>
      <c r="P350" s="8">
        <v>4</v>
      </c>
      <c r="Q350" s="8"/>
      <c r="R350" s="10"/>
      <c r="S350" s="10"/>
      <c r="T350" s="10">
        <v>5</v>
      </c>
      <c r="U350" s="8">
        <v>5</v>
      </c>
    </row>
    <row r="351" spans="1:21" s="17" customFormat="1">
      <c r="A351" s="23"/>
      <c r="B351" s="23" t="s">
        <v>116</v>
      </c>
      <c r="C351" s="23" t="s">
        <v>117</v>
      </c>
      <c r="D351" s="24">
        <f t="shared" si="16"/>
        <v>12</v>
      </c>
      <c r="E351" s="28"/>
      <c r="F351" s="23"/>
      <c r="G351" s="23"/>
      <c r="H351" s="23"/>
      <c r="I351" s="23">
        <v>12</v>
      </c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</row>
    <row r="352" spans="1:21">
      <c r="A352" s="8"/>
      <c r="B352" s="8" t="s">
        <v>59</v>
      </c>
      <c r="C352" s="8" t="s">
        <v>60</v>
      </c>
      <c r="D352" s="9">
        <f t="shared" si="16"/>
        <v>26</v>
      </c>
      <c r="E352" s="6"/>
      <c r="F352" s="8"/>
      <c r="G352" s="8"/>
      <c r="H352" s="8"/>
      <c r="I352" s="8">
        <v>10</v>
      </c>
      <c r="J352" s="8">
        <v>7</v>
      </c>
      <c r="K352" s="8">
        <v>1</v>
      </c>
      <c r="L352" s="8">
        <v>1</v>
      </c>
      <c r="M352" s="8">
        <v>2</v>
      </c>
      <c r="N352" s="8">
        <v>2</v>
      </c>
      <c r="O352" s="8"/>
      <c r="P352" s="8"/>
      <c r="Q352" s="8"/>
      <c r="R352" s="10"/>
      <c r="S352" s="10"/>
      <c r="T352" s="10">
        <v>1</v>
      </c>
      <c r="U352" s="8">
        <v>2</v>
      </c>
    </row>
    <row r="353" spans="2:21" s="17" customFormat="1">
      <c r="B353" s="23" t="s">
        <v>444</v>
      </c>
      <c r="C353" s="23" t="s">
        <v>234</v>
      </c>
      <c r="D353" s="24">
        <f t="shared" si="16"/>
        <v>0</v>
      </c>
      <c r="E353" s="28"/>
      <c r="F353" s="23"/>
      <c r="G353" s="23"/>
      <c r="H353" s="23"/>
      <c r="I353" s="23" t="s">
        <v>202</v>
      </c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</row>
    <row r="354" spans="2:21" s="17" customFormat="1">
      <c r="B354" s="23" t="s">
        <v>72</v>
      </c>
      <c r="C354" s="23" t="s">
        <v>73</v>
      </c>
      <c r="D354" s="24">
        <f t="shared" si="16"/>
        <v>9</v>
      </c>
      <c r="E354" s="28"/>
      <c r="F354" s="23"/>
      <c r="G354" s="23"/>
      <c r="H354" s="23"/>
      <c r="I354" s="23"/>
      <c r="J354" s="23"/>
      <c r="K354" s="23"/>
      <c r="L354" s="23"/>
      <c r="M354" s="23">
        <v>5</v>
      </c>
      <c r="N354" s="23">
        <v>4</v>
      </c>
      <c r="O354" s="23"/>
      <c r="P354" s="23"/>
      <c r="Q354" s="23"/>
      <c r="R354" s="23"/>
      <c r="S354" s="23"/>
      <c r="T354" s="23"/>
      <c r="U354" s="23"/>
    </row>
    <row r="355" spans="2:21">
      <c r="B355" s="8" t="s">
        <v>98</v>
      </c>
      <c r="C355" s="8" t="s">
        <v>156</v>
      </c>
      <c r="D355" s="9">
        <f t="shared" si="16"/>
        <v>26</v>
      </c>
      <c r="E355" s="9"/>
      <c r="F355" s="8"/>
      <c r="G355" s="8"/>
      <c r="H355" s="8"/>
      <c r="I355" s="8"/>
      <c r="J355" s="8"/>
      <c r="K355" s="8"/>
      <c r="L355" s="8"/>
      <c r="M355" s="8">
        <v>1</v>
      </c>
      <c r="N355" s="8">
        <v>5</v>
      </c>
      <c r="O355" s="8">
        <v>4</v>
      </c>
      <c r="P355" s="8">
        <v>3</v>
      </c>
      <c r="Q355" s="8"/>
      <c r="R355" s="10">
        <v>6</v>
      </c>
      <c r="S355" s="10">
        <v>4</v>
      </c>
      <c r="T355" s="10">
        <v>2</v>
      </c>
      <c r="U355" s="8">
        <v>1</v>
      </c>
    </row>
    <row r="356" spans="2:21" s="17" customFormat="1">
      <c r="B356" s="23" t="s">
        <v>128</v>
      </c>
      <c r="C356" s="23" t="s">
        <v>129</v>
      </c>
      <c r="D356" s="24">
        <f t="shared" si="16"/>
        <v>8</v>
      </c>
      <c r="E356" s="24"/>
      <c r="F356" s="23"/>
      <c r="G356" s="23"/>
      <c r="H356" s="23"/>
      <c r="I356" s="23"/>
      <c r="J356" s="23"/>
      <c r="K356" s="23"/>
      <c r="L356" s="23"/>
      <c r="M356" s="23"/>
      <c r="N356" s="23"/>
      <c r="O356" s="23">
        <v>8</v>
      </c>
      <c r="P356" s="23"/>
      <c r="Q356" s="23"/>
      <c r="R356" s="23"/>
      <c r="S356" s="23"/>
      <c r="T356" s="23"/>
      <c r="U356" s="23"/>
    </row>
    <row r="357" spans="2:21" s="17" customFormat="1">
      <c r="B357" s="23" t="s">
        <v>165</v>
      </c>
      <c r="C357" s="23"/>
      <c r="D357" s="24">
        <f t="shared" si="16"/>
        <v>26</v>
      </c>
      <c r="E357" s="28"/>
      <c r="F357" s="23"/>
      <c r="G357" s="23"/>
      <c r="H357" s="23"/>
      <c r="I357" s="23"/>
      <c r="J357" s="23"/>
      <c r="K357" s="23"/>
      <c r="L357" s="23"/>
      <c r="M357" s="23"/>
      <c r="N357" s="23"/>
      <c r="O357" s="23">
        <v>6</v>
      </c>
      <c r="P357" s="23"/>
      <c r="Q357" s="23">
        <f>4+3+2</f>
        <v>9</v>
      </c>
      <c r="R357" s="23">
        <f>5+4</f>
        <v>9</v>
      </c>
      <c r="S357" s="23">
        <v>2</v>
      </c>
      <c r="T357" s="23"/>
      <c r="U357" s="23"/>
    </row>
    <row r="358" spans="2:21" s="17" customFormat="1">
      <c r="B358" s="23" t="s">
        <v>257</v>
      </c>
      <c r="C358" s="23" t="s">
        <v>258</v>
      </c>
      <c r="D358" s="24">
        <f t="shared" si="16"/>
        <v>10</v>
      </c>
      <c r="E358" s="24"/>
      <c r="F358" s="23"/>
      <c r="G358" s="23"/>
      <c r="H358" s="23"/>
      <c r="I358" s="23"/>
      <c r="J358" s="23"/>
      <c r="K358" s="23"/>
      <c r="L358" s="23"/>
      <c r="M358" s="23"/>
      <c r="N358" s="23"/>
      <c r="O358" s="23">
        <v>5</v>
      </c>
      <c r="P358" s="23">
        <v>5</v>
      </c>
      <c r="Q358" s="23"/>
      <c r="R358" s="23"/>
      <c r="S358" s="23"/>
      <c r="T358" s="23"/>
      <c r="U358" s="23"/>
    </row>
    <row r="359" spans="2:21">
      <c r="B359" s="8"/>
      <c r="C359" s="8"/>
      <c r="D359" s="8"/>
      <c r="E359" s="9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10"/>
      <c r="S359" s="10"/>
      <c r="T359" s="10"/>
      <c r="U359" s="8"/>
    </row>
    <row r="360" spans="2:21">
      <c r="B360" s="8"/>
      <c r="C360" s="8"/>
      <c r="D360" s="8"/>
      <c r="E360" s="9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10"/>
      <c r="S360" s="10"/>
      <c r="T360" s="10"/>
      <c r="U360" s="8"/>
    </row>
    <row r="361" spans="2:21">
      <c r="B361" s="8"/>
      <c r="C361" s="8"/>
      <c r="D361" s="8"/>
      <c r="E361" s="9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10"/>
      <c r="S361" s="10"/>
      <c r="T361" s="10"/>
      <c r="U361" s="8"/>
    </row>
    <row r="362" spans="2:21">
      <c r="B362" s="8" t="s">
        <v>445</v>
      </c>
      <c r="C362" s="8"/>
      <c r="D362" s="8"/>
      <c r="E362" s="9"/>
      <c r="F362" s="8"/>
      <c r="G362" s="8">
        <v>3</v>
      </c>
      <c r="H362" s="8">
        <v>4</v>
      </c>
      <c r="I362" s="8">
        <v>4</v>
      </c>
      <c r="J362" s="8">
        <v>5</v>
      </c>
      <c r="K362" s="8">
        <v>2</v>
      </c>
      <c r="L362" s="8">
        <v>2</v>
      </c>
      <c r="M362" s="8">
        <v>5</v>
      </c>
      <c r="N362" s="8">
        <v>4</v>
      </c>
      <c r="O362" s="8">
        <v>6</v>
      </c>
      <c r="P362" s="8">
        <v>4</v>
      </c>
      <c r="Q362" s="8">
        <v>3</v>
      </c>
      <c r="R362" s="10">
        <v>2</v>
      </c>
      <c r="S362" s="10">
        <v>1</v>
      </c>
      <c r="T362" s="10"/>
      <c r="U362" s="8"/>
    </row>
    <row r="363" spans="2:21">
      <c r="B363" s="8"/>
      <c r="C363" s="8"/>
      <c r="D363" s="8"/>
      <c r="E363" s="9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10"/>
      <c r="S363" s="10"/>
      <c r="T363" s="10"/>
      <c r="U363" s="8"/>
    </row>
    <row r="364" spans="2:21">
      <c r="B364" s="8"/>
      <c r="C364" s="8"/>
      <c r="D364" s="9"/>
      <c r="E364" s="3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10"/>
      <c r="S364" s="10"/>
      <c r="T364" s="10"/>
      <c r="U364" s="8"/>
    </row>
    <row r="365" spans="2:21">
      <c r="B365" s="8"/>
      <c r="C365" s="8"/>
      <c r="D365" s="9"/>
      <c r="E365" s="3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10"/>
      <c r="S365" s="10"/>
      <c r="T365" s="10"/>
      <c r="U365" s="8"/>
    </row>
    <row r="366" spans="2:21">
      <c r="B366" s="8"/>
      <c r="C366" s="8"/>
      <c r="D366" s="9"/>
      <c r="E366" s="6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10"/>
      <c r="S366" s="10"/>
      <c r="T366" s="10"/>
      <c r="U366" s="8"/>
    </row>
    <row r="367" spans="2:21">
      <c r="B367" s="8"/>
      <c r="C367" s="8"/>
      <c r="D367" s="9"/>
      <c r="E367" s="6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10"/>
      <c r="S367" s="10"/>
      <c r="T367" s="10"/>
      <c r="U367" s="8"/>
    </row>
    <row r="368" spans="2:21">
      <c r="B368" s="8"/>
      <c r="C368" s="8"/>
      <c r="D368" s="9"/>
      <c r="E368" s="6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10"/>
      <c r="S368" s="10"/>
      <c r="T368" s="10"/>
      <c r="U368" s="8"/>
    </row>
    <row r="369" spans="4:5">
      <c r="D369" s="9"/>
      <c r="E369" s="6"/>
    </row>
    <row r="370" spans="4:5">
      <c r="D370" s="9"/>
      <c r="E370" s="6"/>
    </row>
    <row r="371" spans="4:5">
      <c r="D371" s="9"/>
      <c r="E371" s="6"/>
    </row>
    <row r="372" spans="4:5">
      <c r="D372" s="9"/>
      <c r="E372" s="6"/>
    </row>
    <row r="374" spans="4:5">
      <c r="D374" s="8"/>
      <c r="E374" s="6"/>
    </row>
    <row r="375" spans="4:5">
      <c r="D375" s="8"/>
      <c r="E375" s="6"/>
    </row>
    <row r="376" spans="4:5">
      <c r="D376" s="8"/>
      <c r="E376" s="6"/>
    </row>
    <row r="377" spans="4:5">
      <c r="D377" s="8"/>
      <c r="E377" s="6"/>
    </row>
    <row r="378" spans="4:5">
      <c r="D378" s="8"/>
      <c r="E378" s="6"/>
    </row>
    <row r="379" spans="4:5">
      <c r="D379" s="8"/>
      <c r="E379" s="6"/>
    </row>
    <row r="380" spans="4:5">
      <c r="D380" s="8"/>
      <c r="E380" s="6"/>
    </row>
    <row r="381" spans="4:5">
      <c r="D381" s="8"/>
      <c r="E381" s="6"/>
    </row>
    <row r="382" spans="4:5">
      <c r="D382" s="8"/>
      <c r="E382" s="6"/>
    </row>
    <row r="383" spans="4:5">
      <c r="D383" s="8"/>
      <c r="E383" s="6"/>
    </row>
    <row r="384" spans="4:5">
      <c r="D384" s="8"/>
      <c r="E384" s="6"/>
    </row>
    <row r="385" spans="4:5">
      <c r="D385" s="8"/>
      <c r="E385" s="6"/>
    </row>
    <row r="386" spans="4:5">
      <c r="D386" s="8"/>
      <c r="E386" s="6"/>
    </row>
    <row r="387" spans="4:5">
      <c r="D387" s="8"/>
      <c r="E387" s="6"/>
    </row>
    <row r="388" spans="4:5">
      <c r="D388" s="9"/>
      <c r="E388" s="9"/>
    </row>
    <row r="389" spans="4:5">
      <c r="D389" s="9"/>
      <c r="E389" s="9"/>
    </row>
    <row r="390" spans="4:5">
      <c r="D390" s="8"/>
      <c r="E390" s="9"/>
    </row>
    <row r="391" spans="4:5">
      <c r="D391" s="8"/>
      <c r="E391" s="9"/>
    </row>
    <row r="392" spans="4:5">
      <c r="D392" s="8"/>
      <c r="E392" s="3"/>
    </row>
    <row r="393" spans="4:5">
      <c r="D393" s="8"/>
      <c r="E393" s="3"/>
    </row>
    <row r="394" spans="4:5">
      <c r="D394" s="8"/>
      <c r="E394" s="3"/>
    </row>
    <row r="395" spans="4:5">
      <c r="D395" s="8"/>
      <c r="E395" s="3"/>
    </row>
    <row r="396" spans="4:5">
      <c r="D396" s="8"/>
      <c r="E396" s="3"/>
    </row>
    <row r="397" spans="4:5">
      <c r="D397" s="8"/>
      <c r="E397" s="6"/>
    </row>
    <row r="398" spans="4:5">
      <c r="D398" s="8"/>
      <c r="E398" s="6"/>
    </row>
    <row r="399" spans="4:5">
      <c r="D399" s="8"/>
      <c r="E399" s="6"/>
    </row>
    <row r="400" spans="4:5">
      <c r="D400" s="8"/>
      <c r="E400" s="6"/>
    </row>
    <row r="401" spans="5:5">
      <c r="E401" s="6"/>
    </row>
    <row r="402" spans="5:5">
      <c r="E402" s="6"/>
    </row>
    <row r="403" spans="5:5">
      <c r="E403" s="6"/>
    </row>
    <row r="404" spans="5:5">
      <c r="E404" s="6"/>
    </row>
    <row r="405" spans="5:5">
      <c r="E405" s="6"/>
    </row>
    <row r="406" spans="5:5">
      <c r="E406" s="6"/>
    </row>
    <row r="407" spans="5:5">
      <c r="E407" s="6"/>
    </row>
    <row r="408" spans="5:5">
      <c r="E408" s="9"/>
    </row>
    <row r="409" spans="5:5">
      <c r="E409" s="9"/>
    </row>
    <row r="410" spans="5:5">
      <c r="E410" s="6"/>
    </row>
    <row r="411" spans="5:5">
      <c r="E411" s="9"/>
    </row>
    <row r="412" spans="5:5">
      <c r="E412" s="3"/>
    </row>
    <row r="413" spans="5:5">
      <c r="E413" s="3"/>
    </row>
    <row r="414" spans="5:5">
      <c r="E414" s="6"/>
    </row>
    <row r="415" spans="5:5">
      <c r="E415" s="6"/>
    </row>
    <row r="416" spans="5:5">
      <c r="E416" s="6"/>
    </row>
    <row r="417" spans="5:5">
      <c r="E417" s="6"/>
    </row>
    <row r="418" spans="5:5">
      <c r="E418" s="6"/>
    </row>
    <row r="419" spans="5:5">
      <c r="E419" s="6"/>
    </row>
    <row r="420" spans="5:5">
      <c r="E420" s="6"/>
    </row>
    <row r="421" spans="5:5">
      <c r="E421" s="9"/>
    </row>
    <row r="422" spans="5:5">
      <c r="E422" s="3"/>
    </row>
    <row r="423" spans="5:5">
      <c r="E423" s="3"/>
    </row>
    <row r="424" spans="5:5">
      <c r="E424" s="6"/>
    </row>
    <row r="425" spans="5:5">
      <c r="E425" s="6"/>
    </row>
    <row r="426" spans="5:5">
      <c r="E426" s="6"/>
    </row>
    <row r="427" spans="5:5">
      <c r="E427" s="6"/>
    </row>
    <row r="428" spans="5:5">
      <c r="E428" s="6"/>
    </row>
    <row r="429" spans="5:5">
      <c r="E429" s="6"/>
    </row>
    <row r="430" spans="5:5">
      <c r="E430" s="6"/>
    </row>
    <row r="431" spans="5:5">
      <c r="E431" s="6"/>
    </row>
    <row r="432" spans="5:5">
      <c r="E432" s="6"/>
    </row>
    <row r="433" spans="1:5">
      <c r="A433" s="8"/>
      <c r="B433" s="8"/>
      <c r="C433" s="8"/>
      <c r="D433" s="8"/>
      <c r="E433" s="6"/>
    </row>
    <row r="434" spans="1:5">
      <c r="A434" s="8"/>
      <c r="B434" s="8"/>
      <c r="C434" s="8"/>
      <c r="D434" s="9"/>
      <c r="E434" s="6"/>
    </row>
    <row r="435" spans="1:5">
      <c r="A435" s="2"/>
      <c r="B435" s="8"/>
      <c r="C435" s="8"/>
      <c r="D435" s="9"/>
      <c r="E435" s="6"/>
    </row>
    <row r="436" spans="1:5">
      <c r="A436" s="2"/>
      <c r="B436" s="8"/>
      <c r="C436" s="8"/>
      <c r="D436" s="9"/>
      <c r="E436" s="6"/>
    </row>
    <row r="437" spans="1:5">
      <c r="A437" s="8"/>
      <c r="B437" s="8"/>
      <c r="C437" s="8"/>
      <c r="D437" s="9"/>
      <c r="E437" s="6"/>
    </row>
    <row r="438" spans="1:5">
      <c r="A438" s="8"/>
      <c r="B438" s="8"/>
      <c r="C438" s="8"/>
      <c r="D438" s="9"/>
      <c r="E438" s="6"/>
    </row>
    <row r="439" spans="1:5">
      <c r="A439" s="8"/>
      <c r="B439" s="8"/>
      <c r="C439" s="8"/>
      <c r="D439" s="9"/>
      <c r="E439" s="6"/>
    </row>
    <row r="440" spans="1:5">
      <c r="A440" s="8"/>
      <c r="B440" s="8"/>
      <c r="C440" s="8"/>
      <c r="D440" s="9"/>
      <c r="E440" s="6"/>
    </row>
    <row r="441" spans="1:5">
      <c r="A441" s="8"/>
      <c r="B441" s="8"/>
      <c r="C441" s="8"/>
      <c r="D441" s="9"/>
      <c r="E441" s="9"/>
    </row>
    <row r="442" spans="1:5">
      <c r="A442" s="8"/>
      <c r="B442" s="8"/>
      <c r="C442" s="8"/>
      <c r="D442" s="9"/>
      <c r="E442" s="9"/>
    </row>
    <row r="443" spans="1:5">
      <c r="A443" s="8"/>
      <c r="B443" s="8"/>
      <c r="C443" s="8"/>
      <c r="D443" s="9"/>
      <c r="E443" s="6"/>
    </row>
    <row r="444" spans="1:5">
      <c r="A444" s="8"/>
      <c r="B444" s="8"/>
      <c r="C444" s="8"/>
      <c r="D444" s="9"/>
      <c r="E444" s="6"/>
    </row>
    <row r="514" spans="2:8">
      <c r="B514" s="8"/>
      <c r="C514" s="8"/>
      <c r="D514" s="9"/>
      <c r="E514" s="9"/>
      <c r="F514" s="8"/>
      <c r="G514" s="8"/>
      <c r="H514" s="8"/>
    </row>
    <row r="515" spans="2:8">
      <c r="B515" s="8"/>
      <c r="C515" s="8"/>
      <c r="D515" s="9"/>
      <c r="E515" s="9"/>
      <c r="F515" s="8"/>
      <c r="G515" s="8"/>
      <c r="H515" s="9"/>
    </row>
    <row r="516" spans="2:8">
      <c r="B516" s="15"/>
      <c r="C516" s="8"/>
      <c r="D516" s="9"/>
      <c r="E516" s="6"/>
      <c r="F516" s="8"/>
      <c r="G516" s="8"/>
      <c r="H516" s="9"/>
    </row>
    <row r="517" spans="2:8">
      <c r="B517" s="15"/>
      <c r="C517" s="15"/>
      <c r="D517" s="9"/>
      <c r="E517" s="6"/>
      <c r="F517" s="8"/>
      <c r="G517" s="8"/>
      <c r="H517" s="9"/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</dc:creator>
  <cp:lastModifiedBy>X</cp:lastModifiedBy>
  <cp:lastPrinted>2010-09-14T01:05:39Z</cp:lastPrinted>
  <dcterms:created xsi:type="dcterms:W3CDTF">2009-07-24T17:13:25Z</dcterms:created>
  <dcterms:modified xsi:type="dcterms:W3CDTF">2010-09-15T00:39:47Z</dcterms:modified>
</cp:coreProperties>
</file>